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4235" windowHeight="8190" tabRatio="805" activeTab="0"/>
  </bookViews>
  <sheets>
    <sheet name="2016 (с первонач)" sheetId="1" r:id="rId1"/>
  </sheets>
  <definedNames/>
  <calcPr fullCalcOnLoad="1" refMode="R1C1"/>
</workbook>
</file>

<file path=xl/sharedStrings.xml><?xml version="1.0" encoding="utf-8"?>
<sst xmlns="http://schemas.openxmlformats.org/spreadsheetml/2006/main" count="311" uniqueCount="278">
  <si>
    <t>Наименование доходов</t>
  </si>
  <si>
    <t>Безвозмездные поступления</t>
  </si>
  <si>
    <t>Дотации от других бюджетов бюджетной системы Российской Федерации</t>
  </si>
  <si>
    <t>Субсидии бюджетам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</si>
  <si>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</si>
  <si>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переданных полномочий</t>
  </si>
  <si>
    <t>Прочие субвенции</t>
  </si>
  <si>
    <t>Иные межбюджетные трансферты</t>
  </si>
  <si>
    <t>Безвозмездные поступления от других бюджетов бюджетной системы Российской Федерации (областного бюджета)</t>
  </si>
  <si>
    <t>КОД ДОХОДА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</si>
  <si>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</si>
  <si>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</si>
  <si>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</si>
  <si>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муниципальной. собственности</t>
  </si>
  <si>
    <t xml:space="preserve">Доходы от продажи материальных и нематериальных активов </t>
  </si>
  <si>
    <t>Штрафы, санкции, возмещения ущерба</t>
  </si>
  <si>
    <t>Денежное взыскание (штрафы) за нарушение земельного законодательства</t>
  </si>
  <si>
    <t>Единый налог на вмененный доход для отдельных видов деятельности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</si>
  <si>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суда) </t>
  </si>
  <si>
    <t>Платежи при пользовании природными ресурсами</t>
  </si>
  <si>
    <t>Прочие поступления от денежных взысканий (штрафов) и иных сумм в возмещение ущерба</t>
  </si>
  <si>
    <t>ДОХОДЫ, ВСЕГО</t>
  </si>
  <si>
    <t>Налоговые и неналоговые доходы</t>
  </si>
  <si>
    <t>Налоговые доходы</t>
  </si>
  <si>
    <t>Неналоговые доходы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</si>
  <si>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</si>
  <si>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</si>
  <si>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1 08 00000 00 0000 000</t>
  </si>
  <si>
    <t>1 16 00000 00 0000 000</t>
  </si>
  <si>
    <t>1 16 90000 00 0000 140</t>
  </si>
  <si>
    <t>1 16 25030 01 0000 140</t>
  </si>
  <si>
    <t>1 16 03030 01 0000 140</t>
  </si>
  <si>
    <t>1 16 03010 01 0000 140</t>
  </si>
  <si>
    <t>1 14 06013 10 0000 430</t>
  </si>
  <si>
    <t>1 14 02053 05 0000 410</t>
  </si>
  <si>
    <t>1 14 02000 00 0000 000</t>
  </si>
  <si>
    <t>1 12 01000 01 0000 120</t>
  </si>
  <si>
    <t>1 12 00000 00 0000 000</t>
  </si>
  <si>
    <t xml:space="preserve"> 1 11 05013 10 0000 120</t>
  </si>
  <si>
    <t>1 11 05000 00 0000 120</t>
  </si>
  <si>
    <t xml:space="preserve"> 1 08 03010 01 1000 110</t>
  </si>
  <si>
    <t>1 01 02000 01 0000 110</t>
  </si>
  <si>
    <t>1 01 02010 01 0000 110</t>
  </si>
  <si>
    <t xml:space="preserve"> 1 05 00000 00 0000 110</t>
  </si>
  <si>
    <t>1 05 02010 02 0000 110</t>
  </si>
  <si>
    <t>2 02 01001 05 0000 151</t>
  </si>
  <si>
    <t>2 02 02999 05 8028 151</t>
  </si>
  <si>
    <t>2 02 03001 05 0000 151</t>
  </si>
  <si>
    <t>2 02 03013 05 0000 151</t>
  </si>
  <si>
    <t>2 02 03015 05 0000 151</t>
  </si>
  <si>
    <t>2 02 03024 05 9005 151</t>
  </si>
  <si>
    <t>2 02 03 024 05 9007 151</t>
  </si>
  <si>
    <t>2 02 03024 05 9008 151</t>
  </si>
  <si>
    <t>2 02 03024 05 9011 151</t>
  </si>
  <si>
    <t>2 02 03024 05 9012 151</t>
  </si>
  <si>
    <t>2 02 03024 05 9019 151</t>
  </si>
  <si>
    <t>2 02 03024 05 9020 151</t>
  </si>
  <si>
    <t>2 02 03024 05 9022 151</t>
  </si>
  <si>
    <t>2 02 03024 05 9023 151</t>
  </si>
  <si>
    <t>2 02 03024 05 9001 151</t>
  </si>
  <si>
    <t>2 02 03027 05 0000 151</t>
  </si>
  <si>
    <t>2 02 03029 05 0000 151</t>
  </si>
  <si>
    <t>2 02 03999 05 0000 151</t>
  </si>
  <si>
    <t>2 02 04014 05 0000 151</t>
  </si>
  <si>
    <t>2 02 03021 05 0000 151</t>
  </si>
  <si>
    <t>1 05 02000 02 0000 110</t>
  </si>
  <si>
    <t xml:space="preserve">Государственная пошлина по делам, рассматриваемым в судах общей юрисдикции, мировыми судьями </t>
  </si>
  <si>
    <t xml:space="preserve"> 1 08 03000 01 0000 110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</si>
  <si>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</si>
  <si>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</si>
  <si>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</si>
  <si>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</si>
  <si>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</si>
  <si>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</si>
  <si>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</si>
  <si>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</si>
  <si>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</si>
  <si>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</si>
  <si>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</si>
  <si>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</si>
  <si>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</si>
  <si>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</si>
  <si>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</si>
  <si>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</si>
  <si>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</si>
  <si>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1 14 06010 00 0000 430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</si>
  <si>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</si>
  <si>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</si>
  <si>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</si>
  <si>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</si>
  <si>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</si>
  <si>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</si>
  <si>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1 01 00000 00 0000 000</t>
  </si>
  <si>
    <t>Плата за негативное воздействие на окружающую среду</t>
  </si>
  <si>
    <t>Доходы от реализации иного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</si>
  <si>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 соглашениями.</t>
  </si>
  <si>
    <t>2 02 02009 05 0000 151</t>
  </si>
  <si>
    <t>1 05 03000 01 0000 110</t>
  </si>
  <si>
    <t>Единый сельскохозяйственный налог</t>
  </si>
  <si>
    <t>1 11 05075 05 0000 120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</si>
  <si>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</si>
  <si>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</si>
  <si>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</si>
  <si>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2 00 00000 00 0000 000</t>
  </si>
  <si>
    <t>2 02 00000 00 0000 000</t>
  </si>
  <si>
    <t>2 02 01000 00 0000 151</t>
  </si>
  <si>
    <t>Дотации на выравнивание  бюджетной обеспеченности  муниципальных районов.</t>
  </si>
  <si>
    <t>2 02 02000 00 0000 151</t>
  </si>
  <si>
    <t>2 02 02999 05 8002 151</t>
  </si>
  <si>
    <t>Субсидии бюджетам муниципальных районов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</si>
  <si>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</si>
  <si>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2 02 02999 05 8009 151</t>
  </si>
  <si>
    <t>Субвенции бюджетам муниципальных районов на оплату жилищно-коммунальных услуг  отдельным категориям граждан</t>
  </si>
  <si>
    <t>2 02 03007 05 0000 151</t>
  </si>
  <si>
    <t>2 02 03024 00 0000 151</t>
  </si>
  <si>
    <t>2 02 03024 05 9028 151</t>
  </si>
  <si>
    <t>2 02 03024 05 9029 151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</si>
  <si>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</si>
  <si>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2 02 03024 05 9015 151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</si>
  <si>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</si>
  <si>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2 02 03024 05 9016 151</t>
  </si>
  <si>
    <t>2 02 03024 05 9014 151</t>
  </si>
  <si>
    <t>2 02 03024 05 9002 151</t>
  </si>
  <si>
    <t>2 02 03024 05 9017 151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</si>
  <si>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 приемному родителю </t>
  </si>
  <si>
    <t>Субвенции бюджетам муниципальных районов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</si>
  <si>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1 01 02030 01 0000 110</t>
  </si>
  <si>
    <t>Налоги на товары (работы, услуги), реализуемые на территории РФ</t>
  </si>
  <si>
    <t>1 03 00000 00 0000 000</t>
  </si>
  <si>
    <t>Акцизы по подакцизным товарам (продукции), производимым на территории РФ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</si>
  <si>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</si>
  <si>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</si>
  <si>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 xml:space="preserve">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</si>
  <si>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</si>
  <si>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 xml:space="preserve"> 1 03 02240 01 0000 110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</si>
  <si>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</si>
  <si>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</si>
  <si>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 xml:space="preserve"> 1 03 02260 01 0000 110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</si>
  <si>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</si>
  <si>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</si>
  <si>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</si>
  <si>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1 16 25060 01 6000 140</t>
  </si>
  <si>
    <t>Безвозмездные поступления от других бюджетов бюджетной системы Российской Федерации</t>
  </si>
  <si>
    <t xml:space="preserve">Субсидии бюджетам  муниципальных районов на осуществление дорожной деятельности в отношении автомобильных дорог общего пользования местного значения </t>
  </si>
  <si>
    <t>2 02 02999 05 8049 151</t>
  </si>
  <si>
    <t xml:space="preserve"> 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</t>
  </si>
  <si>
    <t>2 02 02999 05 8011 151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</si>
  <si>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</si>
  <si>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</si>
  <si>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 бюджетам муниципальных районов на софинансирование расходных обязательств по обустройству  объектов  инфраструктуры  областного и районных центров ,парковых и рекреационных зон плоскостными  сооружениями,уличными  тренажерами, площадками ГТО, в том числе  приобретению  спортивно -развивающего  оборудования</t>
  </si>
  <si>
    <t>2 02 02999 05 8015 151</t>
  </si>
  <si>
    <t xml:space="preserve">Субвенции бюджетам муниципальных районов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</si>
  <si>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</si>
  <si>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</si>
  <si>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 области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</si>
  <si>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</si>
  <si>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по назначению и выплате единовременного пособия одинокой матери</t>
  </si>
  <si>
    <t>2 02 03024 05 9032 151</t>
  </si>
  <si>
    <t>Субвенции бюджетам муниципальных районов  на  осуществление  государственных полномочий по расчету и предоставлению дотаций на выравнивание бюджетной обеспеченности поселений.</t>
  </si>
  <si>
    <t>Субвенции бюджетам муниципальных районов на осуществление отдельных государственных полномочий по оказанию государственной поддержки коммерческим организациям на территориях Батецкого, Волотовского, Маревского, Парфинского и Поддорского муниципальных районов</t>
  </si>
  <si>
    <t>Субвенции бюджетам муниципальных районов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</si>
  <si>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</si>
  <si>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</si>
  <si>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 xml:space="preserve"> Субвенции бюджетам муниципальных районов  области на предоставление социальной выплаты на компенсацию (возмещение) расходов граждан по уплате процентов  за пользование кредитом (займом)</t>
  </si>
  <si>
    <t>2 02 03024 05 9031 151</t>
  </si>
  <si>
    <t>Субвенции бюджетам муниципальных районов на компенсацию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</si>
  <si>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2 02 04025 05 0000 151</t>
  </si>
  <si>
    <t>2 02 04999 05 1004 151</t>
  </si>
  <si>
    <t xml:space="preserve">Иные межбюджетные трансферты бюджетам муниципальных районов на организацию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</si>
  <si>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2 02 04999 05 1005 151</t>
  </si>
  <si>
    <t>1 01 02020 01 0000 110</t>
  </si>
  <si>
    <t>1 01 02040 01 0000 110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</si>
  <si>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</si>
  <si>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муниципальных районов</t>
  </si>
  <si>
    <t>1 17 00000 00 0000 000</t>
  </si>
  <si>
    <t>Невыясненные поступления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</si>
  <si>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</si>
  <si>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</si>
  <si>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</si>
  <si>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</si>
  <si>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</si>
  <si>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</si>
  <si>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</si>
  <si>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</si>
  <si>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</si>
  <si>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</si>
  <si>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1 16 43000 01 6000 140</t>
  </si>
  <si>
    <t>Субсидии бюджетам муниципальных районов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</si>
  <si>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2 02 02999 05 8004 151</t>
  </si>
  <si>
    <t>Субсидии бюджетам муниципальных районов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</t>
  </si>
  <si>
    <t>Cубсидии бюджетам муниципальных районов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</si>
  <si>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категориям граждан реабилитированным лицам и лицам, признанными пострадавшими от политических репрессий.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</si>
  <si>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</si>
  <si>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Субвенции бюджетам муниципальных районов на осуществление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</si>
  <si>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 xml:space="preserve">Субвенции бюджетам муниципальных районов на 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 </t>
  </si>
  <si>
    <t>Субвенции бюджетам муниципальных районов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</si>
  <si>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2 02 03024 05 9036 151</t>
  </si>
  <si>
    <t>Субвенции бюджетам муниципальных районов на 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</si>
  <si>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Субвенции бюджетам муниципальных районов на осуществление отдельных государственных полномочий по предоставлению льготы на проезд в транспорте междугороднего сообщения к месту лечения и обратно детей, нуждающихся  в санаторно-курортном лечении</t>
  </si>
  <si>
    <t xml:space="preserve"> 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категориям граждан ветеранов труда и граждан, приравненных к ним </t>
  </si>
  <si>
    <t xml:space="preserve"> 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категориям граждан тружеников тыла</t>
  </si>
  <si>
    <t>Субвенции бюджетам муниципальных районов на осуществление отдельных государственных полномочий по назначению и выплате пособий гражданам, имеющим детей</t>
  </si>
  <si>
    <t>Субвенции бюджетам муниципальных районов на проведение Всероссийской сельскохозяйственной переписи</t>
  </si>
  <si>
    <t>2 02 03121 05 0000 151</t>
  </si>
  <si>
    <t>Иные межбюджетные трансферты бюджетам муниципальных районов и городского округа на комплектование книжных фондов библиотек муниципальных учреждений, подведомственных органам местного самоуправления муниципальных районов, городского округа области, реализующим полномочия в сфере культуры</t>
  </si>
  <si>
    <t>Иные межбюджетные трансферты бюджетам муниципальных районов и городского округа на 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</si>
  <si>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</si>
  <si>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Иные межбюджетные трансферты бюджетам муниципальных районов и городского округа на государственную поддержку лучших работников муниципальных учреждений культуры, находящихся на территориях сельских поселений</t>
  </si>
  <si>
    <t>2 02 04053 05 0000 151</t>
  </si>
  <si>
    <t xml:space="preserve"> Иные межбюджетные трансферты  бюджетам муниципальных районов на 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</si>
  <si>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заработной оплаты труда работников бюджетной сферы</t>
  </si>
  <si>
    <t>2 02 04999 05 1003 151</t>
  </si>
  <si>
    <t>1 05 03020 01 0000 110</t>
  </si>
  <si>
    <t>Единый сельскохозяйственный налог ( за налоговые периоды, истекшие до 1 января 2011 года)</t>
  </si>
  <si>
    <t>1 09 00000 00 0000 000</t>
  </si>
  <si>
    <t>1 09 04000 00 0000 110</t>
  </si>
  <si>
    <t>1 09 04050 00 0000 110</t>
  </si>
  <si>
    <t>1 09 04053 05 0000 110</t>
  </si>
  <si>
    <t>1 09 07000 00 0000 110</t>
  </si>
  <si>
    <t>1 09 07050 00 0000 110</t>
  </si>
  <si>
    <t>1 09 07053 05 0000 110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</si>
  <si>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</si>
  <si>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</si>
  <si>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</si>
  <si>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</si>
  <si>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</si>
  <si>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</si>
  <si>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Задолженность и перерасчеты по отмененным налогам, сборам и иным обязательным платежам</t>
  </si>
  <si>
    <t>1 16 18000 00 0000 140</t>
  </si>
  <si>
    <t>1 16 18050 05 0000 140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</si>
  <si>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</si>
  <si>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</si>
  <si>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1 16 30030 01 0000 140</t>
  </si>
  <si>
    <t>1 16 30000 01 0000 140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</si>
  <si>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</si>
  <si>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</si>
  <si>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1 17 01000 00 0000 180</t>
  </si>
  <si>
    <t>1 17 01050 05 0000 180</t>
  </si>
  <si>
    <t>1 17 05000 00 0000 180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</si>
  <si>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</si>
  <si>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</si>
  <si>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</si>
  <si>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рублей</t>
  </si>
  <si>
    <t>исполнено</t>
  </si>
  <si>
    <t>Фактическое поступление доходов по видам доходов с первоначально утвержденным решением о бюджете значениями и с уточненными значениями с учетом внесенных изменений</t>
  </si>
  <si>
    <t>первоначальный план</t>
  </si>
  <si>
    <t>уточненный план</t>
  </si>
  <si>
    <t>отклонения (исполнено от первоначального плана)</t>
  </si>
  <si>
    <t>% отклонения (исполнено от первоначального плана)</t>
  </si>
  <si>
    <t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за счет федеральных средств</t>
  </si>
  <si>
    <t>2 02 03119 05 0000 151</t>
  </si>
  <si>
    <t xml:space="preserve"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</t>
  </si>
  <si>
    <t>Основным плательщиком ЕНДВ, является Поддорское райпо, которое в октябре 2015 года объявлен банкротом, вследствие, чего снизились платежи по данному налогу, что привело к невыполнению показателя</t>
  </si>
  <si>
    <t xml:space="preserve">Основной причиной не выполнения данного показателя объясняется тем, что в октябре 2015 года Поддорское райпо объявлено банкротом и платежи в бюджет в течении 2016 года не поступали, МУП "Водоканалсервис" имеет задолженность по уплате НДФЛ за 2015 год и 2016 год. Налогоплательщик ООО "Дом одежды" снялся с налогового учета в августе 2016 года. </t>
  </si>
  <si>
    <t xml:space="preserve">Перевыполнение показателя по Акцизам по подакцизным товарам (продукции), производимым на территории РФ, связано с тем что администратор Управление Федерального казначейства не уточнил плановые платежи. </t>
  </si>
  <si>
    <t>С 2016 года отсутствуют плательщики по данному виду налога</t>
  </si>
  <si>
    <t>В связи со снижением  количества обращений за выполнением нотариальных действий</t>
  </si>
  <si>
    <t>Главной причиной невыполнения  данного показателя является то, что сдаваемое в аренду не жилое  здание гаража было выкуплено арендатором и новых договоров аренды заключено не было.</t>
  </si>
  <si>
    <t>Главной причиной невыполнения  данного показателя является расторжение договоров аренды и наличием недоимки</t>
  </si>
  <si>
    <t>Незаключение договоров аренды, на имущество находящегося в казне района</t>
  </si>
  <si>
    <t>Запланированное к продаже имущество не востребовано. Выставленные на аукционе здания и автомобиль не проданы из-за отсутствия заявок.</t>
  </si>
  <si>
    <t>Запланированные к продаже земельные участки остались не востребованы.</t>
  </si>
  <si>
    <t>Администраторами данных платежей проведено большее количество проверок и выявлено большее количество правонарушений, что повлекло увеличение штрафных санкций.</t>
  </si>
  <si>
    <t>Произведен возврат невыясненных поступлений по субсидии   бюджетам муниципальных районов на софинансирование расходных обязательств по обустройству  объектов  инфраструктуры  областного и районных центров ,парковых и рекреационных зон плоскостными  сооружениями,уличными  тренажерами, площадками ГТО, в том числе  приобретению  спортивно -развивающего  оборудования за 2015 год.</t>
  </si>
  <si>
    <t>Произедено распределение  субсидии между районами  из областного бюджета в марте 2016 года.</t>
  </si>
  <si>
    <t>Выделена  субсидия   бюджетам муниципальных районов на софинансирование расходных обязательств по обустройству  объектов  инфраструктуры  областного и районных центров ,парковых и рекреационных зон плоскостными  сооружениями,уличными  тренажерами, площадками ГТО, в том числе  приобретению  спортивно -развивающего  оборудования из остатка (выслана 31.12.2015 года).</t>
  </si>
  <si>
    <t>Произедено распределение  субсидии между районами  из областного бюджета в течение 2016 года.</t>
  </si>
  <si>
    <t>Отсутствие потребности.</t>
  </si>
  <si>
    <t>В связи с увеличение суммы выплаты и увеличение численности получателей.</t>
  </si>
  <si>
    <t>В связи с сокращением количества классов.</t>
  </si>
  <si>
    <t>Уменьшение количества обучающихся, пользующихся льготами.</t>
  </si>
  <si>
    <t>В связи с  увеличение численности получателей.</t>
  </si>
  <si>
    <t>В связи с сокращением количества получателей.</t>
  </si>
  <si>
    <t>Недостаточно средств по профилактическим мероприятия на 1 единицу.</t>
  </si>
  <si>
    <t>Недостаток средств для обеспечения жильем  одного нуждающегося.</t>
  </si>
  <si>
    <t>Произедено распределение  субвенции между районами  из областного бюджета в течение 2016 года.</t>
  </si>
  <si>
    <t>Произедено распределение  иных межбюджетных трансфертов между районами  из областного бюджета в течение 2016 года.</t>
  </si>
  <si>
    <t>Примечание (различия между первоначально утвержденным бюджетом и исполнением)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</si>
</sst>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.00&quot;р.&quot;"/>
  </numFmts>
  <fonts count="49">
    <font>
      <sz val="10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12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vertical="justify" wrapText="1"/>
    </xf>
    <xf numFmtId="0" fontId="6" fillId="0" borderId="10" xfId="0" applyNumberFormat="1" applyFont="1" applyFill="1" applyBorder="1" applyAlignment="1">
      <alignment vertical="justify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 vertical="justify" wrapText="1"/>
    </xf>
    <xf numFmtId="4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69" fontId="8" fillId="33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8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4" fontId="8" fillId="7" borderId="10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 wrapText="1"/>
    </xf>
    <xf numFmtId="169" fontId="8" fillId="7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justify" wrapText="1"/>
    </xf>
    <xf numFmtId="1" fontId="10" fillId="0" borderId="10" xfId="0" applyNumberFormat="1" applyFont="1" applyFill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4" fillId="34" borderId="1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wrapText="1"/>
    </xf>
    <xf numFmtId="0" fontId="8" fillId="0" borderId="10" xfId="53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center" vertical="justify" wrapText="1"/>
    </xf>
    <xf numFmtId="164" fontId="4" fillId="0" borderId="10" xfId="0" applyNumberFormat="1" applyFont="1" applyFill="1" applyBorder="1" applyAlignment="1">
      <alignment horizontal="left"/>
    </xf>
    <xf numFmtId="169" fontId="4" fillId="0" borderId="10" xfId="0" applyNumberFormat="1" applyFont="1" applyFill="1" applyBorder="1" applyAlignment="1">
      <alignment horizontal="left"/>
    </xf>
    <xf numFmtId="169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69" fontId="8" fillId="35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4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justify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justify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zoomScalePageLayoutView="0" workbookViewId="0" topLeftCell="A52">
      <selection activeCell="F91" sqref="F91"/>
    </sheetView>
  </sheetViews>
  <sheetFormatPr defaultColWidth="9.00390625" defaultRowHeight="12.75"/>
  <cols>
    <col min="1" max="1" width="42.25390625" style="0" customWidth="1"/>
    <col min="2" max="2" width="16.375" style="0" customWidth="1"/>
    <col min="3" max="4" width="13.00390625" style="0" customWidth="1"/>
    <col min="5" max="5" width="12.875" style="0" customWidth="1"/>
    <col min="6" max="6" width="11.875" style="0" customWidth="1"/>
    <col min="7" max="7" width="10.875" style="0" customWidth="1"/>
    <col min="8" max="8" width="35.875" style="77" customWidth="1"/>
    <col min="9" max="9" width="10.75390625" style="0" bestFit="1" customWidth="1"/>
  </cols>
  <sheetData>
    <row r="1" spans="1:8" ht="12.75">
      <c r="A1" s="67"/>
      <c r="B1" s="67"/>
      <c r="C1" s="67"/>
      <c r="D1" s="67"/>
      <c r="E1" s="67"/>
      <c r="F1" s="67"/>
      <c r="G1" s="67"/>
      <c r="H1" s="67"/>
    </row>
    <row r="2" spans="1:8" ht="18" customHeight="1">
      <c r="A2" s="70" t="s">
        <v>244</v>
      </c>
      <c r="B2" s="70"/>
      <c r="C2" s="70"/>
      <c r="D2" s="70"/>
      <c r="E2" s="70"/>
      <c r="F2" s="70"/>
      <c r="G2" s="70"/>
      <c r="H2" s="70"/>
    </row>
    <row r="3" spans="1:8" ht="13.5" thickBot="1">
      <c r="A3" s="19"/>
      <c r="B3" s="19"/>
      <c r="C3" s="19"/>
      <c r="D3" s="19"/>
      <c r="E3" s="19"/>
      <c r="F3" s="19"/>
      <c r="G3" s="19"/>
      <c r="H3" s="63" t="s">
        <v>242</v>
      </c>
    </row>
    <row r="4" spans="1:8" ht="12.75">
      <c r="A4" s="3" t="s">
        <v>0</v>
      </c>
      <c r="B4" s="2" t="s">
        <v>9</v>
      </c>
      <c r="C4" s="68">
        <v>2016</v>
      </c>
      <c r="D4" s="69"/>
      <c r="E4" s="69"/>
      <c r="F4" s="69"/>
      <c r="G4" s="69"/>
      <c r="H4" s="74"/>
    </row>
    <row r="5" spans="1:8" s="60" customFormat="1" ht="48.75" customHeight="1">
      <c r="A5" s="4"/>
      <c r="B5" s="58"/>
      <c r="C5" s="58" t="s">
        <v>245</v>
      </c>
      <c r="D5" s="58" t="s">
        <v>246</v>
      </c>
      <c r="E5" s="59" t="s">
        <v>243</v>
      </c>
      <c r="F5" s="59" t="s">
        <v>247</v>
      </c>
      <c r="G5" s="59" t="s">
        <v>248</v>
      </c>
      <c r="H5" s="59" t="s">
        <v>277</v>
      </c>
    </row>
    <row r="6" spans="1:8" ht="9.75" customHeight="1">
      <c r="A6" s="5">
        <v>1</v>
      </c>
      <c r="B6" s="25">
        <v>2</v>
      </c>
      <c r="C6" s="25">
        <v>3</v>
      </c>
      <c r="D6" s="25">
        <v>4</v>
      </c>
      <c r="E6" s="26">
        <v>5</v>
      </c>
      <c r="F6" s="26">
        <v>6</v>
      </c>
      <c r="G6" s="26">
        <v>7</v>
      </c>
      <c r="H6" s="59">
        <v>8</v>
      </c>
    </row>
    <row r="7" spans="1:9" ht="12.75">
      <c r="A7" s="20" t="s">
        <v>21</v>
      </c>
      <c r="B7" s="42"/>
      <c r="C7" s="27">
        <f>C8+C78</f>
        <v>131433800</v>
      </c>
      <c r="D7" s="27">
        <f>D8+D78</f>
        <v>131793064</v>
      </c>
      <c r="E7" s="27">
        <f>E8+E78</f>
        <v>122292567.16000003</v>
      </c>
      <c r="F7" s="27">
        <f>F8+F78</f>
        <v>-9141232.84</v>
      </c>
      <c r="G7" s="28">
        <f aca="true" t="shared" si="0" ref="G7:G17">E7/C7*100</f>
        <v>93.04499083188648</v>
      </c>
      <c r="H7" s="57"/>
      <c r="I7" s="24"/>
    </row>
    <row r="8" spans="1:8" ht="12.75">
      <c r="A8" s="21" t="s">
        <v>22</v>
      </c>
      <c r="B8" s="43" t="s">
        <v>25</v>
      </c>
      <c r="C8" s="28">
        <f>C9+C37</f>
        <v>40814500</v>
      </c>
      <c r="D8" s="28">
        <f>D9+D37</f>
        <v>43523800</v>
      </c>
      <c r="E8" s="28">
        <f>E9+E37</f>
        <v>35205596.830000006</v>
      </c>
      <c r="F8" s="28">
        <f>F9+F37</f>
        <v>-5608903.17</v>
      </c>
      <c r="G8" s="28">
        <f t="shared" si="0"/>
        <v>86.25757225985863</v>
      </c>
      <c r="H8" s="57"/>
    </row>
    <row r="9" spans="1:8" ht="12.75">
      <c r="A9" s="22" t="s">
        <v>23</v>
      </c>
      <c r="B9" s="44"/>
      <c r="C9" s="29">
        <f>C10+C16+C22+C27+C30</f>
        <v>37410800</v>
      </c>
      <c r="D9" s="29">
        <f>D10+D16+D22+D27+D30</f>
        <v>38774200</v>
      </c>
      <c r="E9" s="29">
        <f>E10+E16+E22+E27+E30</f>
        <v>34375378.77</v>
      </c>
      <c r="F9" s="29">
        <f>F10+F16+F22+F27+F30</f>
        <v>-3035421.2300000004</v>
      </c>
      <c r="G9" s="29">
        <f t="shared" si="0"/>
        <v>91.88624346445413</v>
      </c>
      <c r="H9" s="57"/>
    </row>
    <row r="10" spans="1:8" ht="12.75">
      <c r="A10" s="14" t="s">
        <v>10</v>
      </c>
      <c r="B10" s="45" t="s">
        <v>92</v>
      </c>
      <c r="C10" s="30">
        <f>C11</f>
        <v>29645000</v>
      </c>
      <c r="D10" s="30">
        <f>D11</f>
        <v>29645000</v>
      </c>
      <c r="E10" s="30">
        <f>E11</f>
        <v>25891790.72</v>
      </c>
      <c r="F10" s="30">
        <f>F11</f>
        <v>-3753209.28</v>
      </c>
      <c r="G10" s="28">
        <f t="shared" si="0"/>
        <v>87.33948632147074</v>
      </c>
      <c r="H10" s="73" t="s">
        <v>253</v>
      </c>
    </row>
    <row r="11" spans="1:8" ht="12.75">
      <c r="A11" s="16" t="s">
        <v>10</v>
      </c>
      <c r="B11" s="45" t="s">
        <v>41</v>
      </c>
      <c r="C11" s="31">
        <f>C12+C13+C14+C15</f>
        <v>29645000</v>
      </c>
      <c r="D11" s="31">
        <f>D12+D13+D14+D15</f>
        <v>29645000</v>
      </c>
      <c r="E11" s="31">
        <f>E12+E13+E14+E15</f>
        <v>25891790.72</v>
      </c>
      <c r="F11" s="31">
        <f>F12+F13+F14+F15</f>
        <v>-3753209.28</v>
      </c>
      <c r="G11" s="28">
        <f t="shared" si="0"/>
        <v>87.33948632147074</v>
      </c>
      <c r="H11" s="71"/>
    </row>
    <row r="12" spans="1:8" ht="54" customHeight="1">
      <c r="A12" s="13" t="s">
        <v>26</v>
      </c>
      <c r="B12" s="45" t="s">
        <v>42</v>
      </c>
      <c r="C12" s="32">
        <v>29645000</v>
      </c>
      <c r="D12" s="32">
        <v>29610100</v>
      </c>
      <c r="E12" s="32">
        <v>25853796.16</v>
      </c>
      <c r="F12" s="32">
        <f>E12-C12</f>
        <v>-3791203.84</v>
      </c>
      <c r="G12" s="32">
        <f t="shared" si="0"/>
        <v>87.21132116714455</v>
      </c>
      <c r="H12" s="71"/>
    </row>
    <row r="13" spans="1:8" ht="89.25" customHeight="1">
      <c r="A13" s="13" t="s">
        <v>176</v>
      </c>
      <c r="B13" s="45" t="s">
        <v>170</v>
      </c>
      <c r="C13" s="32">
        <v>0</v>
      </c>
      <c r="D13" s="32">
        <v>4600</v>
      </c>
      <c r="E13" s="32">
        <v>4661.13</v>
      </c>
      <c r="F13" s="32">
        <f>E13-C13</f>
        <v>4661.13</v>
      </c>
      <c r="G13" s="32" t="e">
        <f t="shared" si="0"/>
        <v>#DIV/0!</v>
      </c>
      <c r="H13" s="71"/>
    </row>
    <row r="14" spans="1:8" ht="39.75" customHeight="1">
      <c r="A14" s="13" t="s">
        <v>177</v>
      </c>
      <c r="B14" s="45" t="s">
        <v>126</v>
      </c>
      <c r="C14" s="32">
        <v>0</v>
      </c>
      <c r="D14" s="32">
        <v>2900</v>
      </c>
      <c r="E14" s="32">
        <v>2940</v>
      </c>
      <c r="F14" s="32">
        <f>E14-C14</f>
        <v>2940</v>
      </c>
      <c r="G14" s="32" t="e">
        <f t="shared" si="0"/>
        <v>#DIV/0!</v>
      </c>
      <c r="H14" s="71"/>
    </row>
    <row r="15" spans="1:8" ht="64.5" customHeight="1">
      <c r="A15" s="13" t="s">
        <v>178</v>
      </c>
      <c r="B15" s="45" t="s">
        <v>171</v>
      </c>
      <c r="C15" s="32">
        <v>0</v>
      </c>
      <c r="D15" s="32">
        <v>27400</v>
      </c>
      <c r="E15" s="32">
        <v>30393.43</v>
      </c>
      <c r="F15" s="32">
        <f>E15-C15</f>
        <v>30393.43</v>
      </c>
      <c r="G15" s="32" t="e">
        <f t="shared" si="0"/>
        <v>#DIV/0!</v>
      </c>
      <c r="H15" s="72"/>
    </row>
    <row r="16" spans="1:8" ht="18.75" customHeight="1">
      <c r="A16" s="33" t="s">
        <v>127</v>
      </c>
      <c r="B16" s="45" t="s">
        <v>128</v>
      </c>
      <c r="C16" s="28">
        <f>C17</f>
        <v>5964800</v>
      </c>
      <c r="D16" s="28">
        <f>D17</f>
        <v>7374100</v>
      </c>
      <c r="E16" s="28">
        <f>E17</f>
        <v>7695506.33</v>
      </c>
      <c r="F16" s="28">
        <f>F17</f>
        <v>1730706.3299999996</v>
      </c>
      <c r="G16" s="28">
        <f t="shared" si="0"/>
        <v>129.01532876207082</v>
      </c>
      <c r="H16" s="73" t="s">
        <v>254</v>
      </c>
    </row>
    <row r="17" spans="1:8" ht="21">
      <c r="A17" s="33" t="s">
        <v>129</v>
      </c>
      <c r="B17" s="45" t="s">
        <v>130</v>
      </c>
      <c r="C17" s="28">
        <f>SUM(C18:C21)</f>
        <v>5964800</v>
      </c>
      <c r="D17" s="28">
        <f>SUM(D18:D21)</f>
        <v>7374100</v>
      </c>
      <c r="E17" s="28">
        <f>SUM(E18:E21)</f>
        <v>7695506.33</v>
      </c>
      <c r="F17" s="28">
        <f>SUM(F18:F21)</f>
        <v>1730706.3299999996</v>
      </c>
      <c r="G17" s="28">
        <f t="shared" si="0"/>
        <v>129.01532876207082</v>
      </c>
      <c r="H17" s="71"/>
    </row>
    <row r="18" spans="1:8" ht="57.75" customHeight="1">
      <c r="A18" s="34" t="s">
        <v>131</v>
      </c>
      <c r="B18" s="46" t="s">
        <v>132</v>
      </c>
      <c r="C18" s="35">
        <v>2103300</v>
      </c>
      <c r="D18" s="35">
        <v>2324800</v>
      </c>
      <c r="E18" s="35">
        <v>2630778.71</v>
      </c>
      <c r="F18" s="32">
        <f>E18-C18</f>
        <v>527478.71</v>
      </c>
      <c r="G18" s="32">
        <f aca="true" t="shared" si="1" ref="G18:G81">E18/C18*100</f>
        <v>125.07862454238577</v>
      </c>
      <c r="H18" s="71"/>
    </row>
    <row r="19" spans="1:8" ht="69.75" customHeight="1">
      <c r="A19" s="36" t="s">
        <v>133</v>
      </c>
      <c r="B19" s="46" t="s">
        <v>134</v>
      </c>
      <c r="C19" s="35">
        <v>32750</v>
      </c>
      <c r="D19" s="35">
        <v>37600</v>
      </c>
      <c r="E19" s="35">
        <v>40157.74</v>
      </c>
      <c r="F19" s="32">
        <f>E19-C19</f>
        <v>7407.739999999998</v>
      </c>
      <c r="G19" s="32">
        <f t="shared" si="1"/>
        <v>122.6190534351145</v>
      </c>
      <c r="H19" s="71"/>
    </row>
    <row r="20" spans="1:8" ht="65.25" customHeight="1">
      <c r="A20" s="36" t="s">
        <v>133</v>
      </c>
      <c r="B20" s="46" t="s">
        <v>135</v>
      </c>
      <c r="C20" s="35">
        <v>4646000</v>
      </c>
      <c r="D20" s="35">
        <v>5335400</v>
      </c>
      <c r="E20" s="35">
        <v>5414223.27</v>
      </c>
      <c r="F20" s="32">
        <f>E20-C20</f>
        <v>768223.2699999996</v>
      </c>
      <c r="G20" s="32">
        <f t="shared" si="1"/>
        <v>116.53515432630219</v>
      </c>
      <c r="H20" s="71"/>
    </row>
    <row r="21" spans="1:8" ht="52.5" customHeight="1">
      <c r="A21" s="34" t="s">
        <v>136</v>
      </c>
      <c r="B21" s="46" t="s">
        <v>137</v>
      </c>
      <c r="C21" s="35">
        <v>-817250</v>
      </c>
      <c r="D21" s="35">
        <v>-323700</v>
      </c>
      <c r="E21" s="35">
        <v>-389653.39</v>
      </c>
      <c r="F21" s="32">
        <f>E21-C21</f>
        <v>427596.61</v>
      </c>
      <c r="G21" s="32">
        <f t="shared" si="1"/>
        <v>47.67860385438972</v>
      </c>
      <c r="H21" s="72"/>
    </row>
    <row r="22" spans="1:8" ht="12.75">
      <c r="A22" s="14" t="s">
        <v>11</v>
      </c>
      <c r="B22" s="45" t="s">
        <v>43</v>
      </c>
      <c r="C22" s="30">
        <f>C23+C25</f>
        <v>1501000</v>
      </c>
      <c r="D22" s="30">
        <f>D23+D25</f>
        <v>1501000</v>
      </c>
      <c r="E22" s="30">
        <f>E23+E25</f>
        <v>573869.13</v>
      </c>
      <c r="F22" s="30">
        <f>F23+F25</f>
        <v>-927130.87</v>
      </c>
      <c r="G22" s="28">
        <f t="shared" si="1"/>
        <v>38.23245369753498</v>
      </c>
      <c r="H22" s="64"/>
    </row>
    <row r="23" spans="1:8" ht="27" customHeight="1">
      <c r="A23" s="11" t="s">
        <v>17</v>
      </c>
      <c r="B23" s="45" t="s">
        <v>65</v>
      </c>
      <c r="C23" s="31">
        <f>C24</f>
        <v>1500000</v>
      </c>
      <c r="D23" s="31">
        <f>D24</f>
        <v>1501000</v>
      </c>
      <c r="E23" s="31">
        <f>E24</f>
        <v>573867.45</v>
      </c>
      <c r="F23" s="31">
        <f>F24</f>
        <v>-926132.55</v>
      </c>
      <c r="G23" s="28">
        <f t="shared" si="1"/>
        <v>38.25783</v>
      </c>
      <c r="H23" s="75" t="s">
        <v>252</v>
      </c>
    </row>
    <row r="24" spans="1:8" ht="27" customHeight="1">
      <c r="A24" s="11" t="s">
        <v>17</v>
      </c>
      <c r="B24" s="45" t="s">
        <v>44</v>
      </c>
      <c r="C24" s="37">
        <v>1500000</v>
      </c>
      <c r="D24" s="37">
        <v>1501000</v>
      </c>
      <c r="E24" s="37">
        <v>573867.45</v>
      </c>
      <c r="F24" s="32">
        <f>E24-C24</f>
        <v>-926132.55</v>
      </c>
      <c r="G24" s="32">
        <f t="shared" si="1"/>
        <v>38.25783</v>
      </c>
      <c r="H24" s="76"/>
    </row>
    <row r="25" spans="1:8" ht="12.75">
      <c r="A25" s="11" t="s">
        <v>98</v>
      </c>
      <c r="B25" s="45" t="s">
        <v>97</v>
      </c>
      <c r="C25" s="31">
        <f>C26</f>
        <v>1000</v>
      </c>
      <c r="D25" s="31">
        <f>D26</f>
        <v>0</v>
      </c>
      <c r="E25" s="31">
        <f>E26</f>
        <v>1.68</v>
      </c>
      <c r="F25" s="31">
        <f>F26</f>
        <v>-998.32</v>
      </c>
      <c r="G25" s="28">
        <f t="shared" si="1"/>
        <v>0.16799999999999998</v>
      </c>
      <c r="H25" s="73" t="s">
        <v>255</v>
      </c>
    </row>
    <row r="26" spans="1:8" ht="22.5">
      <c r="A26" s="11" t="s">
        <v>213</v>
      </c>
      <c r="B26" s="45" t="s">
        <v>212</v>
      </c>
      <c r="C26" s="37">
        <v>1000</v>
      </c>
      <c r="D26" s="37">
        <v>0</v>
      </c>
      <c r="E26" s="37">
        <v>1.68</v>
      </c>
      <c r="F26" s="32">
        <f>E26-C26</f>
        <v>-998.32</v>
      </c>
      <c r="G26" s="32">
        <f t="shared" si="1"/>
        <v>0.16799999999999998</v>
      </c>
      <c r="H26" s="72"/>
    </row>
    <row r="27" spans="1:8" ht="12.75">
      <c r="A27" s="12" t="s">
        <v>12</v>
      </c>
      <c r="B27" s="45" t="s">
        <v>27</v>
      </c>
      <c r="C27" s="30">
        <f aca="true" t="shared" si="2" ref="C27:F28">C28</f>
        <v>300000</v>
      </c>
      <c r="D27" s="30">
        <f t="shared" si="2"/>
        <v>254100</v>
      </c>
      <c r="E27" s="30">
        <f t="shared" si="2"/>
        <v>214120.07</v>
      </c>
      <c r="F27" s="30">
        <f t="shared" si="2"/>
        <v>-85879.93</v>
      </c>
      <c r="G27" s="28">
        <f t="shared" si="1"/>
        <v>71.37335666666667</v>
      </c>
      <c r="H27" s="73" t="s">
        <v>256</v>
      </c>
    </row>
    <row r="28" spans="1:8" ht="25.5" customHeight="1">
      <c r="A28" s="13" t="s">
        <v>66</v>
      </c>
      <c r="B28" s="45" t="s">
        <v>67</v>
      </c>
      <c r="C28" s="31">
        <f t="shared" si="2"/>
        <v>300000</v>
      </c>
      <c r="D28" s="31">
        <f t="shared" si="2"/>
        <v>254100</v>
      </c>
      <c r="E28" s="31">
        <f t="shared" si="2"/>
        <v>214120.07</v>
      </c>
      <c r="F28" s="31">
        <f t="shared" si="2"/>
        <v>-85879.93</v>
      </c>
      <c r="G28" s="28">
        <f t="shared" si="1"/>
        <v>71.37335666666667</v>
      </c>
      <c r="H28" s="71"/>
    </row>
    <row r="29" spans="1:8" ht="31.5" customHeight="1">
      <c r="A29" s="13" t="s">
        <v>18</v>
      </c>
      <c r="B29" s="45" t="s">
        <v>40</v>
      </c>
      <c r="C29" s="37">
        <v>300000</v>
      </c>
      <c r="D29" s="37">
        <v>254100</v>
      </c>
      <c r="E29" s="37">
        <v>214120.07</v>
      </c>
      <c r="F29" s="32">
        <f>E29-C29</f>
        <v>-85879.93</v>
      </c>
      <c r="G29" s="32">
        <f t="shared" si="1"/>
        <v>71.37335666666667</v>
      </c>
      <c r="H29" s="72"/>
    </row>
    <row r="30" spans="1:8" ht="20.25" customHeight="1">
      <c r="A30" s="12" t="s">
        <v>227</v>
      </c>
      <c r="B30" s="45" t="s">
        <v>214</v>
      </c>
      <c r="C30" s="30">
        <f>C31+C34</f>
        <v>0</v>
      </c>
      <c r="D30" s="30">
        <f>D31+D34</f>
        <v>0</v>
      </c>
      <c r="E30" s="30">
        <f>E31+E34</f>
        <v>92.52</v>
      </c>
      <c r="F30" s="30">
        <f>F31+F34</f>
        <v>92.52</v>
      </c>
      <c r="G30" s="28" t="e">
        <f t="shared" si="1"/>
        <v>#DIV/0!</v>
      </c>
      <c r="H30" s="73"/>
    </row>
    <row r="31" spans="1:8" ht="12.75">
      <c r="A31" s="12" t="s">
        <v>221</v>
      </c>
      <c r="B31" s="45" t="s">
        <v>215</v>
      </c>
      <c r="C31" s="31">
        <f aca="true" t="shared" si="3" ref="C31:F32">C32</f>
        <v>0</v>
      </c>
      <c r="D31" s="31">
        <f t="shared" si="3"/>
        <v>0</v>
      </c>
      <c r="E31" s="31">
        <f t="shared" si="3"/>
        <v>10.1</v>
      </c>
      <c r="F31" s="31">
        <f t="shared" si="3"/>
        <v>10.1</v>
      </c>
      <c r="G31" s="28" t="e">
        <f t="shared" si="1"/>
        <v>#DIV/0!</v>
      </c>
      <c r="H31" s="71"/>
    </row>
    <row r="32" spans="1:8" ht="22.5">
      <c r="A32" s="13" t="s">
        <v>222</v>
      </c>
      <c r="B32" s="45" t="s">
        <v>216</v>
      </c>
      <c r="C32" s="31">
        <f t="shared" si="3"/>
        <v>0</v>
      </c>
      <c r="D32" s="31">
        <f t="shared" si="3"/>
        <v>0</v>
      </c>
      <c r="E32" s="31">
        <f t="shared" si="3"/>
        <v>10.1</v>
      </c>
      <c r="F32" s="31">
        <f t="shared" si="3"/>
        <v>10.1</v>
      </c>
      <c r="G32" s="28" t="e">
        <f t="shared" si="1"/>
        <v>#DIV/0!</v>
      </c>
      <c r="H32" s="71"/>
    </row>
    <row r="33" spans="1:8" ht="33.75">
      <c r="A33" s="13" t="s">
        <v>223</v>
      </c>
      <c r="B33" s="45" t="s">
        <v>217</v>
      </c>
      <c r="C33" s="37">
        <v>0</v>
      </c>
      <c r="D33" s="37">
        <v>0</v>
      </c>
      <c r="E33" s="37">
        <v>10.1</v>
      </c>
      <c r="F33" s="32">
        <f>E33-C33</f>
        <v>10.1</v>
      </c>
      <c r="G33" s="32" t="e">
        <f t="shared" si="1"/>
        <v>#DIV/0!</v>
      </c>
      <c r="H33" s="71"/>
    </row>
    <row r="34" spans="1:8" ht="22.5">
      <c r="A34" s="13" t="s">
        <v>224</v>
      </c>
      <c r="B34" s="45" t="s">
        <v>218</v>
      </c>
      <c r="C34" s="31">
        <f aca="true" t="shared" si="4" ref="C34:F35">C35</f>
        <v>0</v>
      </c>
      <c r="D34" s="31">
        <f t="shared" si="4"/>
        <v>0</v>
      </c>
      <c r="E34" s="31">
        <f t="shared" si="4"/>
        <v>82.42</v>
      </c>
      <c r="F34" s="31">
        <f t="shared" si="4"/>
        <v>82.42</v>
      </c>
      <c r="G34" s="28" t="e">
        <f t="shared" si="1"/>
        <v>#DIV/0!</v>
      </c>
      <c r="H34" s="71"/>
    </row>
    <row r="35" spans="1:8" ht="12.75">
      <c r="A35" s="13" t="s">
        <v>225</v>
      </c>
      <c r="B35" s="45" t="s">
        <v>219</v>
      </c>
      <c r="C35" s="31">
        <f t="shared" si="4"/>
        <v>0</v>
      </c>
      <c r="D35" s="31">
        <f t="shared" si="4"/>
        <v>0</v>
      </c>
      <c r="E35" s="31">
        <f t="shared" si="4"/>
        <v>82.42</v>
      </c>
      <c r="F35" s="31">
        <f t="shared" si="4"/>
        <v>82.42</v>
      </c>
      <c r="G35" s="28" t="e">
        <f t="shared" si="1"/>
        <v>#DIV/0!</v>
      </c>
      <c r="H35" s="71"/>
    </row>
    <row r="36" spans="1:8" ht="22.5">
      <c r="A36" s="13" t="s">
        <v>226</v>
      </c>
      <c r="B36" s="45" t="s">
        <v>220</v>
      </c>
      <c r="C36" s="37">
        <v>0</v>
      </c>
      <c r="D36" s="37">
        <v>0</v>
      </c>
      <c r="E36" s="37">
        <v>82.42</v>
      </c>
      <c r="F36" s="32">
        <f>E36-C36</f>
        <v>82.42</v>
      </c>
      <c r="G36" s="32" t="e">
        <f t="shared" si="1"/>
        <v>#DIV/0!</v>
      </c>
      <c r="H36" s="72"/>
    </row>
    <row r="37" spans="1:8" ht="12.75">
      <c r="A37" s="22" t="s">
        <v>24</v>
      </c>
      <c r="B37" s="47"/>
      <c r="C37" s="29">
        <f>C38+C46+C52+C59+C73</f>
        <v>3403700</v>
      </c>
      <c r="D37" s="29">
        <f>D38+D46+D52+D59+D73</f>
        <v>4749600</v>
      </c>
      <c r="E37" s="29">
        <f>E38+E46+E52+E59+E73</f>
        <v>830218.0599999999</v>
      </c>
      <c r="F37" s="29">
        <f>F38+F46+F52+F59+F73</f>
        <v>-2573481.94</v>
      </c>
      <c r="G37" s="29">
        <f t="shared" si="1"/>
        <v>24.39163439786115</v>
      </c>
      <c r="H37" s="65"/>
    </row>
    <row r="38" spans="1:8" ht="21.75">
      <c r="A38" s="15" t="s">
        <v>13</v>
      </c>
      <c r="B38" s="43" t="s">
        <v>68</v>
      </c>
      <c r="C38" s="30">
        <f>C39+C44</f>
        <v>733000</v>
      </c>
      <c r="D38" s="30">
        <f>D39+D44</f>
        <v>733000</v>
      </c>
      <c r="E38" s="30">
        <f>E39+E44</f>
        <v>312108.12</v>
      </c>
      <c r="F38" s="30">
        <f>F39+F44</f>
        <v>-420891.88</v>
      </c>
      <c r="G38" s="28">
        <f t="shared" si="1"/>
        <v>42.57955252387448</v>
      </c>
      <c r="H38" s="62"/>
    </row>
    <row r="39" spans="1:8" ht="73.5" customHeight="1">
      <c r="A39" s="48" t="s">
        <v>69</v>
      </c>
      <c r="B39" s="43" t="s">
        <v>39</v>
      </c>
      <c r="C39" s="30">
        <f>C40+C42</f>
        <v>653000</v>
      </c>
      <c r="D39" s="30">
        <f>D40+D42</f>
        <v>653000</v>
      </c>
      <c r="E39" s="30">
        <f>E40+E42</f>
        <v>252108.12</v>
      </c>
      <c r="F39" s="30">
        <f>F40+F42</f>
        <v>-400891.88</v>
      </c>
      <c r="G39" s="28">
        <f t="shared" si="1"/>
        <v>38.60767534456355</v>
      </c>
      <c r="H39" s="66"/>
    </row>
    <row r="40" spans="1:8" ht="67.5">
      <c r="A40" s="13" t="s">
        <v>179</v>
      </c>
      <c r="B40" s="43" t="s">
        <v>70</v>
      </c>
      <c r="C40" s="30">
        <f>C41</f>
        <v>643000</v>
      </c>
      <c r="D40" s="30">
        <f>D41</f>
        <v>643000</v>
      </c>
      <c r="E40" s="30">
        <f>E41</f>
        <v>252108.12</v>
      </c>
      <c r="F40" s="30">
        <f>F41</f>
        <v>-390891.88</v>
      </c>
      <c r="G40" s="28">
        <f t="shared" si="1"/>
        <v>39.20810575427683</v>
      </c>
      <c r="H40" s="73" t="s">
        <v>258</v>
      </c>
    </row>
    <row r="41" spans="1:8" ht="67.5">
      <c r="A41" s="13" t="s">
        <v>179</v>
      </c>
      <c r="B41" s="43" t="s">
        <v>38</v>
      </c>
      <c r="C41" s="37">
        <v>643000</v>
      </c>
      <c r="D41" s="37">
        <v>643000</v>
      </c>
      <c r="E41" s="37">
        <v>252108.12</v>
      </c>
      <c r="F41" s="32">
        <f>E41-C41</f>
        <v>-390891.88</v>
      </c>
      <c r="G41" s="32">
        <f t="shared" si="1"/>
        <v>39.20810575427683</v>
      </c>
      <c r="H41" s="72"/>
    </row>
    <row r="42" spans="1:8" ht="33.75">
      <c r="A42" s="48" t="s">
        <v>101</v>
      </c>
      <c r="B42" s="43" t="s">
        <v>100</v>
      </c>
      <c r="C42" s="31">
        <f>C43</f>
        <v>10000</v>
      </c>
      <c r="D42" s="31">
        <f>D43</f>
        <v>10000</v>
      </c>
      <c r="E42" s="31">
        <f>E43</f>
        <v>0</v>
      </c>
      <c r="F42" s="31">
        <f>F43</f>
        <v>-10000</v>
      </c>
      <c r="G42" s="28">
        <f t="shared" si="1"/>
        <v>0</v>
      </c>
      <c r="H42" s="71" t="s">
        <v>259</v>
      </c>
    </row>
    <row r="43" spans="1:8" ht="33.75">
      <c r="A43" s="13" t="s">
        <v>102</v>
      </c>
      <c r="B43" s="43" t="s">
        <v>99</v>
      </c>
      <c r="C43" s="37">
        <v>10000</v>
      </c>
      <c r="D43" s="37">
        <v>10000</v>
      </c>
      <c r="E43" s="37">
        <v>0</v>
      </c>
      <c r="F43" s="32">
        <f>E43-C43</f>
        <v>-10000</v>
      </c>
      <c r="G43" s="32">
        <f t="shared" si="1"/>
        <v>0</v>
      </c>
      <c r="H43" s="72"/>
    </row>
    <row r="44" spans="1:8" ht="52.5">
      <c r="A44" s="49" t="s">
        <v>180</v>
      </c>
      <c r="B44" s="43" t="s">
        <v>181</v>
      </c>
      <c r="C44" s="31">
        <f>C45</f>
        <v>80000</v>
      </c>
      <c r="D44" s="31">
        <f>D45</f>
        <v>80000</v>
      </c>
      <c r="E44" s="31">
        <f>E45</f>
        <v>60000</v>
      </c>
      <c r="F44" s="31">
        <f>F45</f>
        <v>-20000</v>
      </c>
      <c r="G44" s="28">
        <f t="shared" si="1"/>
        <v>75</v>
      </c>
      <c r="H44" s="73" t="s">
        <v>257</v>
      </c>
    </row>
    <row r="45" spans="1:8" ht="52.5">
      <c r="A45" s="49" t="s">
        <v>182</v>
      </c>
      <c r="B45" s="43" t="s">
        <v>183</v>
      </c>
      <c r="C45" s="37">
        <v>80000</v>
      </c>
      <c r="D45" s="37">
        <v>80000</v>
      </c>
      <c r="E45" s="37">
        <v>60000</v>
      </c>
      <c r="F45" s="32">
        <f>E45-C45</f>
        <v>-20000</v>
      </c>
      <c r="G45" s="32">
        <f t="shared" si="1"/>
        <v>75</v>
      </c>
      <c r="H45" s="72"/>
    </row>
    <row r="46" spans="1:8" ht="12.75">
      <c r="A46" s="14" t="s">
        <v>19</v>
      </c>
      <c r="B46" s="43" t="s">
        <v>37</v>
      </c>
      <c r="C46" s="30">
        <f>C47</f>
        <v>13200</v>
      </c>
      <c r="D46" s="30">
        <f>D47</f>
        <v>13200</v>
      </c>
      <c r="E46" s="30">
        <f>E47</f>
        <v>12698.28</v>
      </c>
      <c r="F46" s="30">
        <f>F47</f>
        <v>-501.72000000000025</v>
      </c>
      <c r="G46" s="28">
        <f t="shared" si="1"/>
        <v>96.19909090909091</v>
      </c>
      <c r="H46" s="73"/>
    </row>
    <row r="47" spans="1:8" ht="14.25" customHeight="1">
      <c r="A47" s="13" t="s">
        <v>93</v>
      </c>
      <c r="B47" s="43" t="s">
        <v>36</v>
      </c>
      <c r="C47" s="31">
        <f>C48+C49+C50+C51</f>
        <v>13200</v>
      </c>
      <c r="D47" s="31">
        <f>D48+D49+D50+D51</f>
        <v>13200</v>
      </c>
      <c r="E47" s="31">
        <f>E48+E49+E50+E51</f>
        <v>12698.28</v>
      </c>
      <c r="F47" s="31">
        <f>F48+F49+F50+F51</f>
        <v>-501.72000000000025</v>
      </c>
      <c r="G47" s="28">
        <f t="shared" si="1"/>
        <v>96.19909090909091</v>
      </c>
      <c r="H47" s="71"/>
    </row>
    <row r="48" spans="1:8" ht="22.5">
      <c r="A48" s="48" t="s">
        <v>71</v>
      </c>
      <c r="B48" s="43" t="s">
        <v>72</v>
      </c>
      <c r="C48" s="37">
        <v>1600</v>
      </c>
      <c r="D48" s="37">
        <v>1600</v>
      </c>
      <c r="E48" s="37">
        <v>8710.49</v>
      </c>
      <c r="F48" s="32">
        <f>E48-C48</f>
        <v>7110.49</v>
      </c>
      <c r="G48" s="32">
        <f t="shared" si="1"/>
        <v>544.405625</v>
      </c>
      <c r="H48" s="71"/>
    </row>
    <row r="49" spans="1:8" ht="22.5">
      <c r="A49" s="48" t="s">
        <v>73</v>
      </c>
      <c r="B49" s="43" t="s">
        <v>74</v>
      </c>
      <c r="C49" s="37">
        <v>0</v>
      </c>
      <c r="D49" s="37">
        <v>0</v>
      </c>
      <c r="E49" s="37">
        <v>-90.07</v>
      </c>
      <c r="F49" s="32">
        <f>E49-C49</f>
        <v>-90.07</v>
      </c>
      <c r="G49" s="32" t="e">
        <f t="shared" si="1"/>
        <v>#DIV/0!</v>
      </c>
      <c r="H49" s="71"/>
    </row>
    <row r="50" spans="1:8" ht="12.75" customHeight="1">
      <c r="A50" s="48" t="s">
        <v>75</v>
      </c>
      <c r="B50" s="43" t="s">
        <v>76</v>
      </c>
      <c r="C50" s="37">
        <v>1600</v>
      </c>
      <c r="D50" s="37">
        <v>1600</v>
      </c>
      <c r="E50" s="37">
        <v>447.7</v>
      </c>
      <c r="F50" s="32">
        <f>E50-C50</f>
        <v>-1152.3</v>
      </c>
      <c r="G50" s="32">
        <f t="shared" si="1"/>
        <v>27.981250000000003</v>
      </c>
      <c r="H50" s="71"/>
    </row>
    <row r="51" spans="1:8" ht="17.25" customHeight="1">
      <c r="A51" s="48" t="s">
        <v>77</v>
      </c>
      <c r="B51" s="43" t="s">
        <v>78</v>
      </c>
      <c r="C51" s="37">
        <v>10000</v>
      </c>
      <c r="D51" s="37">
        <v>10000</v>
      </c>
      <c r="E51" s="37">
        <v>3630.16</v>
      </c>
      <c r="F51" s="32">
        <f>E51-C51</f>
        <v>-6369.84</v>
      </c>
      <c r="G51" s="32">
        <f t="shared" si="1"/>
        <v>36.3016</v>
      </c>
      <c r="H51" s="71"/>
    </row>
    <row r="52" spans="1:8" ht="21">
      <c r="A52" s="12" t="s">
        <v>14</v>
      </c>
      <c r="B52" s="43" t="s">
        <v>79</v>
      </c>
      <c r="C52" s="30">
        <f>C53+C56</f>
        <v>2568000</v>
      </c>
      <c r="D52" s="30">
        <f>D53+D56</f>
        <v>3788000</v>
      </c>
      <c r="E52" s="30">
        <f>E53+E56</f>
        <v>379138.85</v>
      </c>
      <c r="F52" s="30">
        <f>F53+F56</f>
        <v>-2188861.15</v>
      </c>
      <c r="G52" s="28">
        <f t="shared" si="1"/>
        <v>14.763973909657318</v>
      </c>
      <c r="H52" s="72"/>
    </row>
    <row r="53" spans="1:8" ht="67.5">
      <c r="A53" s="48" t="s">
        <v>80</v>
      </c>
      <c r="B53" s="43" t="s">
        <v>35</v>
      </c>
      <c r="C53" s="31">
        <f aca="true" t="shared" si="5" ref="C53:F54">C54</f>
        <v>1605000</v>
      </c>
      <c r="D53" s="31">
        <f t="shared" si="5"/>
        <v>2205000</v>
      </c>
      <c r="E53" s="31">
        <f t="shared" si="5"/>
        <v>0</v>
      </c>
      <c r="F53" s="31">
        <f t="shared" si="5"/>
        <v>-1605000</v>
      </c>
      <c r="G53" s="28">
        <f t="shared" si="1"/>
        <v>0</v>
      </c>
      <c r="H53" s="73" t="s">
        <v>260</v>
      </c>
    </row>
    <row r="54" spans="1:8" ht="66.75" customHeight="1">
      <c r="A54" s="48" t="s">
        <v>81</v>
      </c>
      <c r="B54" s="43" t="s">
        <v>82</v>
      </c>
      <c r="C54" s="31">
        <f t="shared" si="5"/>
        <v>1605000</v>
      </c>
      <c r="D54" s="31">
        <f t="shared" si="5"/>
        <v>2205000</v>
      </c>
      <c r="E54" s="31">
        <f t="shared" si="5"/>
        <v>0</v>
      </c>
      <c r="F54" s="31">
        <f t="shared" si="5"/>
        <v>-1605000</v>
      </c>
      <c r="G54" s="28">
        <f t="shared" si="1"/>
        <v>0</v>
      </c>
      <c r="H54" s="71"/>
    </row>
    <row r="55" spans="1:8" ht="66.75" customHeight="1">
      <c r="A55" s="13" t="s">
        <v>94</v>
      </c>
      <c r="B55" s="43" t="s">
        <v>34</v>
      </c>
      <c r="C55" s="37">
        <v>1605000</v>
      </c>
      <c r="D55" s="37">
        <v>2205000</v>
      </c>
      <c r="E55" s="37">
        <v>0</v>
      </c>
      <c r="F55" s="32">
        <f>E55-C55</f>
        <v>-1605000</v>
      </c>
      <c r="G55" s="32">
        <f t="shared" si="1"/>
        <v>0</v>
      </c>
      <c r="H55" s="72"/>
    </row>
    <row r="56" spans="1:8" ht="45">
      <c r="A56" s="48" t="s">
        <v>83</v>
      </c>
      <c r="B56" s="43" t="s">
        <v>84</v>
      </c>
      <c r="C56" s="31">
        <f aca="true" t="shared" si="6" ref="C56:F57">C57</f>
        <v>963000</v>
      </c>
      <c r="D56" s="31">
        <f t="shared" si="6"/>
        <v>1583000</v>
      </c>
      <c r="E56" s="31">
        <f t="shared" si="6"/>
        <v>379138.85</v>
      </c>
      <c r="F56" s="31">
        <f t="shared" si="6"/>
        <v>-583861.15</v>
      </c>
      <c r="G56" s="28">
        <f t="shared" si="1"/>
        <v>39.370597092419516</v>
      </c>
      <c r="H56" s="73" t="s">
        <v>261</v>
      </c>
    </row>
    <row r="57" spans="1:8" ht="23.25" customHeight="1">
      <c r="A57" s="13" t="s">
        <v>184</v>
      </c>
      <c r="B57" s="43" t="s">
        <v>85</v>
      </c>
      <c r="C57" s="31">
        <f t="shared" si="6"/>
        <v>963000</v>
      </c>
      <c r="D57" s="31">
        <f t="shared" si="6"/>
        <v>1583000</v>
      </c>
      <c r="E57" s="31">
        <f t="shared" si="6"/>
        <v>379138.85</v>
      </c>
      <c r="F57" s="31">
        <f t="shared" si="6"/>
        <v>-583861.15</v>
      </c>
      <c r="G57" s="28">
        <f t="shared" si="1"/>
        <v>39.370597092419516</v>
      </c>
      <c r="H57" s="71"/>
    </row>
    <row r="58" spans="1:8" ht="31.5" customHeight="1">
      <c r="A58" s="13" t="s">
        <v>185</v>
      </c>
      <c r="B58" s="43" t="s">
        <v>33</v>
      </c>
      <c r="C58" s="37">
        <v>963000</v>
      </c>
      <c r="D58" s="37">
        <v>1583000</v>
      </c>
      <c r="E58" s="37">
        <v>379138.85</v>
      </c>
      <c r="F58" s="32">
        <f>E58-C58</f>
        <v>-583861.15</v>
      </c>
      <c r="G58" s="32">
        <f t="shared" si="1"/>
        <v>39.370597092419516</v>
      </c>
      <c r="H58" s="72"/>
    </row>
    <row r="59" spans="1:8" ht="12.75">
      <c r="A59" s="14" t="s">
        <v>15</v>
      </c>
      <c r="B59" s="43" t="s">
        <v>28</v>
      </c>
      <c r="C59" s="30">
        <f>C60+C63+C65+C68+C70+C71</f>
        <v>89500</v>
      </c>
      <c r="D59" s="30">
        <f>D60+D63+D65+D68+D70+D71</f>
        <v>215400</v>
      </c>
      <c r="E59" s="30">
        <f>E60+E63+E65+E68+E70+E71</f>
        <v>226272.47</v>
      </c>
      <c r="F59" s="30">
        <f>F60+F63+F65+F68+F70+F71</f>
        <v>136772.47</v>
      </c>
      <c r="G59" s="28">
        <f t="shared" si="1"/>
        <v>252.81840223463686</v>
      </c>
      <c r="H59" s="73" t="s">
        <v>262</v>
      </c>
    </row>
    <row r="60" spans="1:8" ht="22.5">
      <c r="A60" s="13" t="s">
        <v>86</v>
      </c>
      <c r="B60" s="43" t="s">
        <v>87</v>
      </c>
      <c r="C60" s="31">
        <f>C61+C62</f>
        <v>6000</v>
      </c>
      <c r="D60" s="31">
        <f>D61+D62</f>
        <v>51900</v>
      </c>
      <c r="E60" s="31">
        <f>E61+E62</f>
        <v>52465.65</v>
      </c>
      <c r="F60" s="31">
        <f>F61+F62</f>
        <v>46465.65</v>
      </c>
      <c r="G60" s="28">
        <f t="shared" si="1"/>
        <v>874.4275</v>
      </c>
      <c r="H60" s="71"/>
    </row>
    <row r="61" spans="1:8" ht="58.5" customHeight="1">
      <c r="A61" s="13" t="s">
        <v>138</v>
      </c>
      <c r="B61" s="43" t="s">
        <v>32</v>
      </c>
      <c r="C61" s="37">
        <v>5000</v>
      </c>
      <c r="D61" s="37">
        <v>49600</v>
      </c>
      <c r="E61" s="37">
        <v>50115.65</v>
      </c>
      <c r="F61" s="32">
        <f aca="true" t="shared" si="7" ref="F61:F72">E61-C61</f>
        <v>45115.65</v>
      </c>
      <c r="G61" s="32">
        <f t="shared" si="1"/>
        <v>1002.313</v>
      </c>
      <c r="H61" s="71"/>
    </row>
    <row r="62" spans="1:8" ht="45">
      <c r="A62" s="23" t="s">
        <v>139</v>
      </c>
      <c r="B62" s="43" t="s">
        <v>31</v>
      </c>
      <c r="C62" s="37">
        <v>1000</v>
      </c>
      <c r="D62" s="37">
        <v>2300</v>
      </c>
      <c r="E62" s="37">
        <v>2350</v>
      </c>
      <c r="F62" s="32">
        <f t="shared" si="7"/>
        <v>1350</v>
      </c>
      <c r="G62" s="32">
        <f t="shared" si="1"/>
        <v>235</v>
      </c>
      <c r="H62" s="71"/>
    </row>
    <row r="63" spans="1:8" ht="22.5">
      <c r="A63" s="23" t="s">
        <v>230</v>
      </c>
      <c r="B63" s="43" t="s">
        <v>228</v>
      </c>
      <c r="C63" s="31">
        <f>C64</f>
        <v>0</v>
      </c>
      <c r="D63" s="31">
        <f>D64</f>
        <v>0</v>
      </c>
      <c r="E63" s="31">
        <f>E64</f>
        <v>2426.63</v>
      </c>
      <c r="F63" s="31">
        <f>F64</f>
        <v>2426.63</v>
      </c>
      <c r="G63" s="28" t="e">
        <f t="shared" si="1"/>
        <v>#DIV/0!</v>
      </c>
      <c r="H63" s="71"/>
    </row>
    <row r="64" spans="1:8" ht="33.75">
      <c r="A64" s="23" t="s">
        <v>231</v>
      </c>
      <c r="B64" s="43" t="s">
        <v>229</v>
      </c>
      <c r="C64" s="37">
        <v>0</v>
      </c>
      <c r="D64" s="37">
        <v>0</v>
      </c>
      <c r="E64" s="37">
        <v>2426.63</v>
      </c>
      <c r="F64" s="32">
        <f t="shared" si="7"/>
        <v>2426.63</v>
      </c>
      <c r="G64" s="32" t="e">
        <f t="shared" si="1"/>
        <v>#DIV/0!</v>
      </c>
      <c r="H64" s="71"/>
    </row>
    <row r="65" spans="1:8" ht="91.5" customHeight="1">
      <c r="A65" s="48" t="s">
        <v>88</v>
      </c>
      <c r="B65" s="43" t="s">
        <v>89</v>
      </c>
      <c r="C65" s="31">
        <f>C66+C67</f>
        <v>2500</v>
      </c>
      <c r="D65" s="31">
        <f>D66+D67</f>
        <v>2500</v>
      </c>
      <c r="E65" s="31">
        <f>E66+E67</f>
        <v>15000</v>
      </c>
      <c r="F65" s="31">
        <f>F66+F67</f>
        <v>12500</v>
      </c>
      <c r="G65" s="28">
        <f t="shared" si="1"/>
        <v>600</v>
      </c>
      <c r="H65" s="71"/>
    </row>
    <row r="66" spans="1:8" ht="33.75">
      <c r="A66" s="11" t="s">
        <v>140</v>
      </c>
      <c r="B66" s="43" t="s">
        <v>30</v>
      </c>
      <c r="C66" s="37">
        <v>1000</v>
      </c>
      <c r="D66" s="37">
        <v>1000</v>
      </c>
      <c r="E66" s="37">
        <v>0</v>
      </c>
      <c r="F66" s="32">
        <f t="shared" si="7"/>
        <v>-1000</v>
      </c>
      <c r="G66" s="32">
        <f t="shared" si="1"/>
        <v>0</v>
      </c>
      <c r="H66" s="71"/>
    </row>
    <row r="67" spans="1:8" ht="22.5">
      <c r="A67" s="11" t="s">
        <v>16</v>
      </c>
      <c r="B67" s="43" t="s">
        <v>141</v>
      </c>
      <c r="C67" s="37">
        <v>1500</v>
      </c>
      <c r="D67" s="37">
        <v>1500</v>
      </c>
      <c r="E67" s="37">
        <v>15000</v>
      </c>
      <c r="F67" s="32">
        <f t="shared" si="7"/>
        <v>13500</v>
      </c>
      <c r="G67" s="32">
        <f t="shared" si="1"/>
        <v>1000</v>
      </c>
      <c r="H67" s="71"/>
    </row>
    <row r="68" spans="1:8" ht="22.5">
      <c r="A68" s="23" t="s">
        <v>234</v>
      </c>
      <c r="B68" s="43" t="s">
        <v>233</v>
      </c>
      <c r="C68" s="31">
        <f>C69</f>
        <v>0</v>
      </c>
      <c r="D68" s="31">
        <f>D69</f>
        <v>0</v>
      </c>
      <c r="E68" s="31">
        <f>E69</f>
        <v>-500</v>
      </c>
      <c r="F68" s="31">
        <f>F69</f>
        <v>-500</v>
      </c>
      <c r="G68" s="28" t="e">
        <f t="shared" si="1"/>
        <v>#DIV/0!</v>
      </c>
      <c r="H68" s="71"/>
    </row>
    <row r="69" spans="1:8" ht="22.5">
      <c r="A69" s="23" t="s">
        <v>235</v>
      </c>
      <c r="B69" s="43" t="s">
        <v>232</v>
      </c>
      <c r="C69" s="37">
        <v>0</v>
      </c>
      <c r="D69" s="37">
        <v>0</v>
      </c>
      <c r="E69" s="37">
        <v>-500</v>
      </c>
      <c r="F69" s="32">
        <f t="shared" si="7"/>
        <v>-500</v>
      </c>
      <c r="G69" s="32" t="e">
        <f t="shared" si="1"/>
        <v>#DIV/0!</v>
      </c>
      <c r="H69" s="71"/>
    </row>
    <row r="70" spans="1:8" ht="56.25">
      <c r="A70" s="11" t="s">
        <v>172</v>
      </c>
      <c r="B70" s="50" t="s">
        <v>186</v>
      </c>
      <c r="C70" s="37">
        <v>14000</v>
      </c>
      <c r="D70" s="37">
        <v>14000</v>
      </c>
      <c r="E70" s="37">
        <v>0</v>
      </c>
      <c r="F70" s="32">
        <f t="shared" si="7"/>
        <v>-14000</v>
      </c>
      <c r="G70" s="32">
        <f t="shared" si="1"/>
        <v>0</v>
      </c>
      <c r="H70" s="71"/>
    </row>
    <row r="71" spans="1:8" ht="22.5">
      <c r="A71" s="11" t="s">
        <v>20</v>
      </c>
      <c r="B71" s="43" t="s">
        <v>29</v>
      </c>
      <c r="C71" s="31">
        <f>C72</f>
        <v>67000</v>
      </c>
      <c r="D71" s="31">
        <f>D72</f>
        <v>147000</v>
      </c>
      <c r="E71" s="31">
        <f>E72</f>
        <v>156880.19</v>
      </c>
      <c r="F71" s="31">
        <f>F72</f>
        <v>89880.19</v>
      </c>
      <c r="G71" s="28">
        <f t="shared" si="1"/>
        <v>234.14953731343283</v>
      </c>
      <c r="H71" s="71"/>
    </row>
    <row r="72" spans="1:8" ht="33.75">
      <c r="A72" s="48" t="s">
        <v>90</v>
      </c>
      <c r="B72" s="43" t="s">
        <v>91</v>
      </c>
      <c r="C72" s="37">
        <v>67000</v>
      </c>
      <c r="D72" s="37">
        <v>147000</v>
      </c>
      <c r="E72" s="37">
        <v>156880.19</v>
      </c>
      <c r="F72" s="32">
        <f t="shared" si="7"/>
        <v>89880.19</v>
      </c>
      <c r="G72" s="32">
        <f t="shared" si="1"/>
        <v>234.14953731343283</v>
      </c>
      <c r="H72" s="72"/>
    </row>
    <row r="73" spans="1:8" ht="12.75">
      <c r="A73" s="56" t="s">
        <v>240</v>
      </c>
      <c r="B73" s="43" t="s">
        <v>174</v>
      </c>
      <c r="C73" s="31">
        <f>C74+C76</f>
        <v>0</v>
      </c>
      <c r="D73" s="31">
        <f>D74+D76</f>
        <v>0</v>
      </c>
      <c r="E73" s="31">
        <f>E74+E76</f>
        <v>-99999.66</v>
      </c>
      <c r="F73" s="31">
        <f>F74+F76</f>
        <v>-99999.66</v>
      </c>
      <c r="G73" s="28" t="e">
        <f t="shared" si="1"/>
        <v>#DIV/0!</v>
      </c>
      <c r="H73" s="73" t="s">
        <v>263</v>
      </c>
    </row>
    <row r="74" spans="1:8" ht="20.25" customHeight="1">
      <c r="A74" s="48" t="s">
        <v>175</v>
      </c>
      <c r="B74" s="43" t="s">
        <v>236</v>
      </c>
      <c r="C74" s="31">
        <f>C75</f>
        <v>0</v>
      </c>
      <c r="D74" s="31">
        <f>D75</f>
        <v>0</v>
      </c>
      <c r="E74" s="31">
        <f>E75</f>
        <v>-100000</v>
      </c>
      <c r="F74" s="31">
        <f>F75</f>
        <v>-100000</v>
      </c>
      <c r="G74" s="28" t="e">
        <f t="shared" si="1"/>
        <v>#DIV/0!</v>
      </c>
      <c r="H74" s="71"/>
    </row>
    <row r="75" spans="1:8" ht="25.5" customHeight="1">
      <c r="A75" s="48" t="s">
        <v>173</v>
      </c>
      <c r="B75" s="43" t="s">
        <v>237</v>
      </c>
      <c r="C75" s="37">
        <v>0</v>
      </c>
      <c r="D75" s="37">
        <v>0</v>
      </c>
      <c r="E75" s="37">
        <v>-100000</v>
      </c>
      <c r="F75" s="32">
        <f>E75-C75</f>
        <v>-100000</v>
      </c>
      <c r="G75" s="32" t="e">
        <f t="shared" si="1"/>
        <v>#DIV/0!</v>
      </c>
      <c r="H75" s="71"/>
    </row>
    <row r="76" spans="1:8" ht="20.25" customHeight="1">
      <c r="A76" s="48" t="s">
        <v>240</v>
      </c>
      <c r="B76" s="43" t="s">
        <v>238</v>
      </c>
      <c r="C76" s="31">
        <f>C77</f>
        <v>0</v>
      </c>
      <c r="D76" s="31">
        <f>D77</f>
        <v>0</v>
      </c>
      <c r="E76" s="31">
        <f>E77</f>
        <v>0.34</v>
      </c>
      <c r="F76" s="31">
        <f>F77</f>
        <v>0.34</v>
      </c>
      <c r="G76" s="28" t="e">
        <f t="shared" si="1"/>
        <v>#DIV/0!</v>
      </c>
      <c r="H76" s="71"/>
    </row>
    <row r="77" spans="1:8" ht="30" customHeight="1">
      <c r="A77" s="48" t="s">
        <v>241</v>
      </c>
      <c r="B77" s="43" t="s">
        <v>239</v>
      </c>
      <c r="C77" s="37">
        <v>0</v>
      </c>
      <c r="D77" s="37">
        <v>0</v>
      </c>
      <c r="E77" s="37">
        <v>0.34</v>
      </c>
      <c r="F77" s="32">
        <f>E77-C77</f>
        <v>0.34</v>
      </c>
      <c r="G77" s="32" t="e">
        <f t="shared" si="1"/>
        <v>#DIV/0!</v>
      </c>
      <c r="H77" s="72"/>
    </row>
    <row r="78" spans="1:8" ht="12.75">
      <c r="A78" s="6" t="s">
        <v>1</v>
      </c>
      <c r="B78" s="51" t="s">
        <v>103</v>
      </c>
      <c r="C78" s="39">
        <f>C79</f>
        <v>90619300</v>
      </c>
      <c r="D78" s="39">
        <f>D79</f>
        <v>88269264</v>
      </c>
      <c r="E78" s="39">
        <f>E79</f>
        <v>87086970.33000001</v>
      </c>
      <c r="F78" s="39">
        <f>F79</f>
        <v>-3532329.67</v>
      </c>
      <c r="G78" s="61">
        <f t="shared" si="1"/>
        <v>96.10201174584223</v>
      </c>
      <c r="H78" s="65"/>
    </row>
    <row r="79" spans="1:8" ht="24" customHeight="1">
      <c r="A79" s="6" t="s">
        <v>142</v>
      </c>
      <c r="B79" s="51" t="s">
        <v>104</v>
      </c>
      <c r="C79" s="39">
        <f>C80+C136</f>
        <v>90619300</v>
      </c>
      <c r="D79" s="39">
        <f>D80+D136</f>
        <v>88269264</v>
      </c>
      <c r="E79" s="39">
        <f>E80+E136</f>
        <v>87086970.33000001</v>
      </c>
      <c r="F79" s="39">
        <f>F80+F136</f>
        <v>-3532329.67</v>
      </c>
      <c r="G79" s="61">
        <f t="shared" si="1"/>
        <v>96.10201174584223</v>
      </c>
      <c r="H79" s="65"/>
    </row>
    <row r="80" spans="1:8" ht="36">
      <c r="A80" s="6" t="s">
        <v>8</v>
      </c>
      <c r="B80" s="51"/>
      <c r="C80" s="39">
        <f>C81+C83+C95+C130+C131+C132+C133+C134+C135</f>
        <v>90414100</v>
      </c>
      <c r="D80" s="39">
        <f>D81+D83+D95+D130+D131+D132+D133+D134+D135</f>
        <v>88064064</v>
      </c>
      <c r="E80" s="39">
        <f>E81+E83+E95+E130+E131+E132+E133+E134+E135</f>
        <v>86881770.33000001</v>
      </c>
      <c r="F80" s="39">
        <f>F81+F83+F95+F130+F131+F132+F133+F134+F135</f>
        <v>-3532329.67</v>
      </c>
      <c r="G80" s="61">
        <f t="shared" si="1"/>
        <v>96.09316503731166</v>
      </c>
      <c r="H80" s="65"/>
    </row>
    <row r="81" spans="1:8" ht="24">
      <c r="A81" s="6" t="s">
        <v>2</v>
      </c>
      <c r="B81" s="51" t="s">
        <v>105</v>
      </c>
      <c r="C81" s="40">
        <f>C82</f>
        <v>22858500</v>
      </c>
      <c r="D81" s="40">
        <f>D82</f>
        <v>22858500</v>
      </c>
      <c r="E81" s="40">
        <f>E82</f>
        <v>22858500</v>
      </c>
      <c r="F81" s="40">
        <f>F82</f>
        <v>0</v>
      </c>
      <c r="G81" s="28">
        <f t="shared" si="1"/>
        <v>100</v>
      </c>
      <c r="H81" s="65"/>
    </row>
    <row r="82" spans="1:8" ht="24">
      <c r="A82" s="1" t="s">
        <v>106</v>
      </c>
      <c r="B82" s="51" t="s">
        <v>45</v>
      </c>
      <c r="C82" s="40">
        <v>22858500</v>
      </c>
      <c r="D82" s="40">
        <v>22858500</v>
      </c>
      <c r="E82" s="40">
        <v>22858500</v>
      </c>
      <c r="F82" s="28">
        <f aca="true" t="shared" si="8" ref="F82:F136">E82-C82</f>
        <v>0</v>
      </c>
      <c r="G82" s="28">
        <f aca="true" t="shared" si="9" ref="G82:G136">E82/C82*100</f>
        <v>100</v>
      </c>
      <c r="H82" s="65"/>
    </row>
    <row r="83" spans="1:8" ht="24">
      <c r="A83" s="6" t="s">
        <v>3</v>
      </c>
      <c r="B83" s="51" t="s">
        <v>107</v>
      </c>
      <c r="C83" s="39">
        <f>SUM(C84:C94)</f>
        <v>7691600</v>
      </c>
      <c r="D83" s="39">
        <f>SUM(D84:D94)</f>
        <v>8900700</v>
      </c>
      <c r="E83" s="39">
        <f>SUM(E84:E94)</f>
        <v>9000700</v>
      </c>
      <c r="F83" s="39">
        <f>SUM(F84:F94)</f>
        <v>1309100</v>
      </c>
      <c r="G83" s="61">
        <f t="shared" si="9"/>
        <v>117.01986582765616</v>
      </c>
      <c r="H83" s="65"/>
    </row>
    <row r="84" spans="1:8" ht="48">
      <c r="A84" s="7" t="s">
        <v>110</v>
      </c>
      <c r="B84" s="51" t="s">
        <v>111</v>
      </c>
      <c r="C84" s="40">
        <v>7000</v>
      </c>
      <c r="D84" s="40">
        <v>7000</v>
      </c>
      <c r="E84" s="40">
        <v>7000</v>
      </c>
      <c r="F84" s="28">
        <f t="shared" si="8"/>
        <v>0</v>
      </c>
      <c r="G84" s="28">
        <f t="shared" si="9"/>
        <v>100</v>
      </c>
      <c r="H84" s="65"/>
    </row>
    <row r="85" spans="1:8" ht="84">
      <c r="A85" s="7" t="s">
        <v>109</v>
      </c>
      <c r="B85" s="51" t="s">
        <v>46</v>
      </c>
      <c r="C85" s="40">
        <v>0</v>
      </c>
      <c r="D85" s="40">
        <v>248400</v>
      </c>
      <c r="E85" s="40">
        <v>248400</v>
      </c>
      <c r="F85" s="28">
        <f t="shared" si="8"/>
        <v>248400</v>
      </c>
      <c r="G85" s="28" t="e">
        <f t="shared" si="9"/>
        <v>#DIV/0!</v>
      </c>
      <c r="H85" s="65" t="s">
        <v>264</v>
      </c>
    </row>
    <row r="86" spans="1:8" ht="48">
      <c r="A86" s="7" t="s">
        <v>145</v>
      </c>
      <c r="B86" s="38" t="s">
        <v>146</v>
      </c>
      <c r="C86" s="40">
        <v>7140600</v>
      </c>
      <c r="D86" s="40">
        <v>7267300</v>
      </c>
      <c r="E86" s="40">
        <v>7267300</v>
      </c>
      <c r="F86" s="28">
        <f t="shared" si="8"/>
        <v>126700</v>
      </c>
      <c r="G86" s="28">
        <f t="shared" si="9"/>
        <v>101.77436069798055</v>
      </c>
      <c r="H86" s="65"/>
    </row>
    <row r="87" spans="1:8" ht="105" customHeight="1">
      <c r="A87" s="7" t="s">
        <v>149</v>
      </c>
      <c r="B87" s="38" t="s">
        <v>150</v>
      </c>
      <c r="C87" s="40">
        <v>0</v>
      </c>
      <c r="D87" s="40">
        <v>0</v>
      </c>
      <c r="E87" s="40">
        <v>100000</v>
      </c>
      <c r="F87" s="28">
        <f t="shared" si="8"/>
        <v>100000</v>
      </c>
      <c r="G87" s="28" t="e">
        <f t="shared" si="9"/>
        <v>#DIV/0!</v>
      </c>
      <c r="H87" s="65" t="s">
        <v>265</v>
      </c>
    </row>
    <row r="88" spans="1:10" ht="48">
      <c r="A88" s="7" t="s">
        <v>143</v>
      </c>
      <c r="B88" s="51" t="s">
        <v>144</v>
      </c>
      <c r="C88" s="40">
        <v>544000</v>
      </c>
      <c r="D88" s="40">
        <v>544000</v>
      </c>
      <c r="E88" s="40">
        <v>544000</v>
      </c>
      <c r="F88" s="28">
        <f t="shared" si="8"/>
        <v>0</v>
      </c>
      <c r="G88" s="28">
        <f t="shared" si="9"/>
        <v>100</v>
      </c>
      <c r="H88" s="65"/>
      <c r="J88" s="24"/>
    </row>
    <row r="89" spans="1:8" ht="48">
      <c r="A89" s="7" t="s">
        <v>187</v>
      </c>
      <c r="B89" s="17" t="s">
        <v>188</v>
      </c>
      <c r="C89" s="40">
        <v>0</v>
      </c>
      <c r="D89" s="40">
        <v>82500</v>
      </c>
      <c r="E89" s="40">
        <v>82500</v>
      </c>
      <c r="F89" s="28">
        <f t="shared" si="8"/>
        <v>82500</v>
      </c>
      <c r="G89" s="28" t="e">
        <f t="shared" si="9"/>
        <v>#DIV/0!</v>
      </c>
      <c r="H89" s="65" t="s">
        <v>266</v>
      </c>
    </row>
    <row r="90" spans="1:8" ht="60">
      <c r="A90" s="7" t="s">
        <v>189</v>
      </c>
      <c r="B90" s="17" t="s">
        <v>96</v>
      </c>
      <c r="C90" s="40">
        <v>0</v>
      </c>
      <c r="D90" s="40">
        <v>22300</v>
      </c>
      <c r="E90" s="40">
        <v>22300</v>
      </c>
      <c r="F90" s="28">
        <f t="shared" si="8"/>
        <v>22300</v>
      </c>
      <c r="G90" s="28" t="e">
        <f t="shared" si="9"/>
        <v>#DIV/0!</v>
      </c>
      <c r="H90" s="65" t="s">
        <v>266</v>
      </c>
    </row>
    <row r="91" spans="1:8" ht="60">
      <c r="A91" s="7" t="s">
        <v>189</v>
      </c>
      <c r="B91" s="17" t="s">
        <v>96</v>
      </c>
      <c r="C91" s="40">
        <v>0</v>
      </c>
      <c r="D91" s="40">
        <v>148400</v>
      </c>
      <c r="E91" s="40">
        <v>148400</v>
      </c>
      <c r="F91" s="28">
        <f t="shared" si="8"/>
        <v>148400</v>
      </c>
      <c r="G91" s="28" t="e">
        <f t="shared" si="9"/>
        <v>#DIV/0!</v>
      </c>
      <c r="H91" s="65" t="s">
        <v>266</v>
      </c>
    </row>
    <row r="92" spans="1:8" ht="48">
      <c r="A92" s="7" t="s">
        <v>147</v>
      </c>
      <c r="B92" s="38" t="s">
        <v>148</v>
      </c>
      <c r="C92" s="40">
        <v>0</v>
      </c>
      <c r="D92" s="40">
        <v>439600</v>
      </c>
      <c r="E92" s="40">
        <v>439600</v>
      </c>
      <c r="F92" s="28">
        <f t="shared" si="8"/>
        <v>439600</v>
      </c>
      <c r="G92" s="28" t="e">
        <f t="shared" si="9"/>
        <v>#DIV/0!</v>
      </c>
      <c r="H92" s="65" t="s">
        <v>266</v>
      </c>
    </row>
    <row r="93" spans="1:8" ht="48">
      <c r="A93" s="7" t="s">
        <v>147</v>
      </c>
      <c r="B93" s="38" t="s">
        <v>148</v>
      </c>
      <c r="C93" s="40">
        <v>0</v>
      </c>
      <c r="D93" s="40">
        <v>113200</v>
      </c>
      <c r="E93" s="40">
        <v>113200</v>
      </c>
      <c r="F93" s="28">
        <f t="shared" si="8"/>
        <v>113200</v>
      </c>
      <c r="G93" s="28" t="e">
        <f t="shared" si="9"/>
        <v>#DIV/0!</v>
      </c>
      <c r="H93" s="65" t="s">
        <v>266</v>
      </c>
    </row>
    <row r="94" spans="1:8" ht="60">
      <c r="A94" s="7" t="s">
        <v>190</v>
      </c>
      <c r="B94" s="38" t="s">
        <v>108</v>
      </c>
      <c r="C94" s="40">
        <v>0</v>
      </c>
      <c r="D94" s="40">
        <v>28000</v>
      </c>
      <c r="E94" s="40">
        <v>28000</v>
      </c>
      <c r="F94" s="28">
        <f t="shared" si="8"/>
        <v>28000</v>
      </c>
      <c r="G94" s="28" t="e">
        <f t="shared" si="9"/>
        <v>#DIV/0!</v>
      </c>
      <c r="H94" s="65" t="s">
        <v>266</v>
      </c>
    </row>
    <row r="95" spans="1:8" ht="24">
      <c r="A95" s="6" t="s">
        <v>4</v>
      </c>
      <c r="B95" s="51"/>
      <c r="C95" s="39">
        <f>C96+C97+C98+C99+C100+C101+C127+C122+C123+C124+C125+C126</f>
        <v>59819000</v>
      </c>
      <c r="D95" s="39">
        <f>D96+D97+D98+D99+D100+D101+D127+D122+D123+D124+D125+D126</f>
        <v>55029164</v>
      </c>
      <c r="E95" s="39">
        <f>E96+E97+E98+E99+E100+E101+E127+E122+E123+E124+E125+E126</f>
        <v>53746870.330000006</v>
      </c>
      <c r="F95" s="39">
        <f>F96+F97+F98+F99+F100+F101+F127+F122+F123+F124+F125+F126</f>
        <v>-6072129.67</v>
      </c>
      <c r="G95" s="61">
        <f t="shared" si="9"/>
        <v>89.84916218927098</v>
      </c>
      <c r="H95" s="65"/>
    </row>
    <row r="96" spans="1:9" ht="36">
      <c r="A96" s="1" t="s">
        <v>112</v>
      </c>
      <c r="B96" s="51" t="s">
        <v>47</v>
      </c>
      <c r="C96" s="40">
        <v>4014800</v>
      </c>
      <c r="D96" s="40">
        <v>3014800</v>
      </c>
      <c r="E96" s="40">
        <v>2144960.69</v>
      </c>
      <c r="F96" s="28">
        <f t="shared" si="8"/>
        <v>-1869839.31</v>
      </c>
      <c r="G96" s="28">
        <f t="shared" si="9"/>
        <v>53.42633979276676</v>
      </c>
      <c r="H96" s="65" t="s">
        <v>267</v>
      </c>
      <c r="I96" s="24"/>
    </row>
    <row r="97" spans="1:8" ht="72">
      <c r="A97" s="18" t="s">
        <v>151</v>
      </c>
      <c r="B97" s="52" t="s">
        <v>113</v>
      </c>
      <c r="C97" s="53">
        <v>8700</v>
      </c>
      <c r="D97" s="53">
        <v>3164</v>
      </c>
      <c r="E97" s="53">
        <v>3163.88</v>
      </c>
      <c r="F97" s="28">
        <f t="shared" si="8"/>
        <v>-5536.12</v>
      </c>
      <c r="G97" s="28">
        <f t="shared" si="9"/>
        <v>36.366436781609195</v>
      </c>
      <c r="H97" s="65" t="s">
        <v>267</v>
      </c>
    </row>
    <row r="98" spans="1:8" ht="72">
      <c r="A98" s="1" t="s">
        <v>191</v>
      </c>
      <c r="B98" s="41" t="s">
        <v>48</v>
      </c>
      <c r="C98" s="40">
        <v>91600</v>
      </c>
      <c r="D98" s="40">
        <v>106600</v>
      </c>
      <c r="E98" s="40">
        <v>98107.7</v>
      </c>
      <c r="F98" s="28">
        <f t="shared" si="8"/>
        <v>6507.699999999997</v>
      </c>
      <c r="G98" s="28">
        <f t="shared" si="9"/>
        <v>107.10447598253275</v>
      </c>
      <c r="H98" s="65" t="s">
        <v>268</v>
      </c>
    </row>
    <row r="99" spans="1:8" ht="60">
      <c r="A99" s="1" t="s">
        <v>152</v>
      </c>
      <c r="B99" s="51" t="s">
        <v>49</v>
      </c>
      <c r="C99" s="40">
        <v>321600</v>
      </c>
      <c r="D99" s="40">
        <v>321600</v>
      </c>
      <c r="E99" s="40">
        <v>321600</v>
      </c>
      <c r="F99" s="28">
        <f t="shared" si="8"/>
        <v>0</v>
      </c>
      <c r="G99" s="28">
        <f t="shared" si="9"/>
        <v>100</v>
      </c>
      <c r="H99" s="65"/>
    </row>
    <row r="100" spans="1:8" ht="72">
      <c r="A100" s="1" t="s">
        <v>153</v>
      </c>
      <c r="B100" s="51" t="s">
        <v>64</v>
      </c>
      <c r="C100" s="40">
        <v>295100</v>
      </c>
      <c r="D100" s="40">
        <v>250300</v>
      </c>
      <c r="E100" s="40">
        <v>246698.61</v>
      </c>
      <c r="F100" s="28">
        <f t="shared" si="8"/>
        <v>-48401.390000000014</v>
      </c>
      <c r="G100" s="28">
        <f t="shared" si="9"/>
        <v>83.5983090477804</v>
      </c>
      <c r="H100" s="65" t="s">
        <v>269</v>
      </c>
    </row>
    <row r="101" spans="1:8" ht="24">
      <c r="A101" s="6" t="s">
        <v>5</v>
      </c>
      <c r="B101" s="51" t="s">
        <v>114</v>
      </c>
      <c r="C101" s="39">
        <f>SUM(C102:C121)</f>
        <v>48226900</v>
      </c>
      <c r="D101" s="39">
        <f>SUM(D102:D121)</f>
        <v>45157200</v>
      </c>
      <c r="E101" s="39">
        <f>SUM(E102:E121)</f>
        <v>45055154.7</v>
      </c>
      <c r="F101" s="39">
        <f>SUM(F102:F121)</f>
        <v>-3171745.3</v>
      </c>
      <c r="G101" s="61">
        <f t="shared" si="9"/>
        <v>93.42328596696035</v>
      </c>
      <c r="H101" s="65"/>
    </row>
    <row r="102" spans="1:8" ht="48">
      <c r="A102" s="1" t="s">
        <v>154</v>
      </c>
      <c r="B102" s="51" t="s">
        <v>115</v>
      </c>
      <c r="C102" s="40">
        <v>2639100</v>
      </c>
      <c r="D102" s="40">
        <v>2639100</v>
      </c>
      <c r="E102" s="40">
        <v>2639100</v>
      </c>
      <c r="F102" s="28">
        <f t="shared" si="8"/>
        <v>0</v>
      </c>
      <c r="G102" s="28">
        <f t="shared" si="9"/>
        <v>100</v>
      </c>
      <c r="H102" s="65"/>
    </row>
    <row r="103" spans="1:8" ht="96">
      <c r="A103" s="1" t="s">
        <v>155</v>
      </c>
      <c r="B103" s="51" t="s">
        <v>116</v>
      </c>
      <c r="C103" s="40">
        <v>2500</v>
      </c>
      <c r="D103" s="40">
        <v>2500</v>
      </c>
      <c r="E103" s="40">
        <v>2500</v>
      </c>
      <c r="F103" s="28">
        <f t="shared" si="8"/>
        <v>0</v>
      </c>
      <c r="G103" s="28">
        <f t="shared" si="9"/>
        <v>100</v>
      </c>
      <c r="H103" s="65"/>
    </row>
    <row r="104" spans="1:8" ht="288">
      <c r="A104" s="7" t="s">
        <v>192</v>
      </c>
      <c r="B104" s="51" t="s">
        <v>50</v>
      </c>
      <c r="C104" s="40">
        <v>21748900</v>
      </c>
      <c r="D104" s="40">
        <v>20676500</v>
      </c>
      <c r="E104" s="40">
        <v>20676500</v>
      </c>
      <c r="F104" s="28">
        <f t="shared" si="8"/>
        <v>-1072400</v>
      </c>
      <c r="G104" s="28">
        <f t="shared" si="9"/>
        <v>95.06917591234499</v>
      </c>
      <c r="H104" s="65"/>
    </row>
    <row r="105" spans="1:8" ht="60">
      <c r="A105" s="1" t="s">
        <v>117</v>
      </c>
      <c r="B105" s="51" t="s">
        <v>51</v>
      </c>
      <c r="C105" s="40">
        <v>5245400</v>
      </c>
      <c r="D105" s="40">
        <v>4903000</v>
      </c>
      <c r="E105" s="40">
        <v>4902700</v>
      </c>
      <c r="F105" s="28">
        <f t="shared" si="8"/>
        <v>-342700</v>
      </c>
      <c r="G105" s="28">
        <f t="shared" si="9"/>
        <v>93.46665649902772</v>
      </c>
      <c r="H105" s="65" t="s">
        <v>270</v>
      </c>
    </row>
    <row r="106" spans="1:8" ht="144">
      <c r="A106" s="7" t="s">
        <v>193</v>
      </c>
      <c r="B106" s="51" t="s">
        <v>52</v>
      </c>
      <c r="C106" s="40">
        <v>1127000</v>
      </c>
      <c r="D106" s="40">
        <v>1236700</v>
      </c>
      <c r="E106" s="40">
        <v>1236700</v>
      </c>
      <c r="F106" s="28">
        <f t="shared" si="8"/>
        <v>109700</v>
      </c>
      <c r="G106" s="28">
        <f t="shared" si="9"/>
        <v>109.7338065661047</v>
      </c>
      <c r="H106" s="65" t="s">
        <v>271</v>
      </c>
    </row>
    <row r="107" spans="1:8" ht="90.75" customHeight="1">
      <c r="A107" s="7" t="s">
        <v>194</v>
      </c>
      <c r="B107" s="51" t="s">
        <v>118</v>
      </c>
      <c r="C107" s="40">
        <v>2160000</v>
      </c>
      <c r="D107" s="40">
        <v>1858900</v>
      </c>
      <c r="E107" s="40">
        <v>1858900</v>
      </c>
      <c r="F107" s="28">
        <f t="shared" si="8"/>
        <v>-301100</v>
      </c>
      <c r="G107" s="28">
        <f t="shared" si="9"/>
        <v>86.06018518518519</v>
      </c>
      <c r="H107" s="65" t="s">
        <v>272</v>
      </c>
    </row>
    <row r="108" spans="1:8" ht="48">
      <c r="A108" s="7" t="s">
        <v>156</v>
      </c>
      <c r="B108" s="51" t="s">
        <v>157</v>
      </c>
      <c r="C108" s="40">
        <v>40600</v>
      </c>
      <c r="D108" s="40">
        <v>40000</v>
      </c>
      <c r="E108" s="40">
        <v>40000</v>
      </c>
      <c r="F108" s="28">
        <f t="shared" si="8"/>
        <v>-600</v>
      </c>
      <c r="G108" s="28">
        <f t="shared" si="9"/>
        <v>98.52216748768473</v>
      </c>
      <c r="H108" s="65"/>
    </row>
    <row r="109" spans="1:8" ht="168">
      <c r="A109" s="7" t="s">
        <v>195</v>
      </c>
      <c r="B109" s="51" t="s">
        <v>196</v>
      </c>
      <c r="C109" s="40">
        <v>45000</v>
      </c>
      <c r="D109" s="40">
        <v>45000</v>
      </c>
      <c r="E109" s="40">
        <v>40800</v>
      </c>
      <c r="F109" s="28">
        <f t="shared" si="8"/>
        <v>-4200</v>
      </c>
      <c r="G109" s="28">
        <f t="shared" si="9"/>
        <v>90.66666666666666</v>
      </c>
      <c r="H109" s="65" t="s">
        <v>273</v>
      </c>
    </row>
    <row r="110" spans="1:8" ht="48">
      <c r="A110" s="1" t="s">
        <v>158</v>
      </c>
      <c r="B110" s="51" t="s">
        <v>53</v>
      </c>
      <c r="C110" s="40">
        <v>5075900</v>
      </c>
      <c r="D110" s="40">
        <v>5075900</v>
      </c>
      <c r="E110" s="40">
        <v>5075900</v>
      </c>
      <c r="F110" s="28">
        <f t="shared" si="8"/>
        <v>0</v>
      </c>
      <c r="G110" s="28">
        <f t="shared" si="9"/>
        <v>100</v>
      </c>
      <c r="H110" s="65"/>
    </row>
    <row r="111" spans="1:8" ht="72">
      <c r="A111" s="1" t="s">
        <v>159</v>
      </c>
      <c r="B111" s="51" t="s">
        <v>54</v>
      </c>
      <c r="C111" s="40">
        <v>50000</v>
      </c>
      <c r="D111" s="40">
        <v>0</v>
      </c>
      <c r="E111" s="40">
        <v>0</v>
      </c>
      <c r="F111" s="28">
        <f t="shared" si="8"/>
        <v>-50000</v>
      </c>
      <c r="G111" s="28">
        <f t="shared" si="9"/>
        <v>0</v>
      </c>
      <c r="H111" s="65" t="s">
        <v>267</v>
      </c>
    </row>
    <row r="112" spans="1:8" ht="108">
      <c r="A112" s="1" t="s">
        <v>160</v>
      </c>
      <c r="B112" s="51" t="s">
        <v>55</v>
      </c>
      <c r="C112" s="40">
        <v>417300</v>
      </c>
      <c r="D112" s="40">
        <v>197300</v>
      </c>
      <c r="E112" s="40">
        <v>170954.7</v>
      </c>
      <c r="F112" s="28">
        <f t="shared" si="8"/>
        <v>-246345.3</v>
      </c>
      <c r="G112" s="28">
        <f t="shared" si="9"/>
        <v>40.966858375269595</v>
      </c>
      <c r="H112" s="65" t="s">
        <v>267</v>
      </c>
    </row>
    <row r="113" spans="1:8" ht="108">
      <c r="A113" s="1" t="s">
        <v>197</v>
      </c>
      <c r="B113" s="51" t="s">
        <v>56</v>
      </c>
      <c r="C113" s="40">
        <v>858600</v>
      </c>
      <c r="D113" s="40">
        <v>858600</v>
      </c>
      <c r="E113" s="40">
        <v>858600</v>
      </c>
      <c r="F113" s="28">
        <f t="shared" si="8"/>
        <v>0</v>
      </c>
      <c r="G113" s="28">
        <f t="shared" si="9"/>
        <v>100</v>
      </c>
      <c r="H113" s="65"/>
    </row>
    <row r="114" spans="1:8" ht="72">
      <c r="A114" s="1" t="s">
        <v>198</v>
      </c>
      <c r="B114" s="51" t="s">
        <v>57</v>
      </c>
      <c r="C114" s="40">
        <v>1000</v>
      </c>
      <c r="D114" s="40">
        <v>500</v>
      </c>
      <c r="E114" s="40">
        <v>0</v>
      </c>
      <c r="F114" s="28">
        <f t="shared" si="8"/>
        <v>-1000</v>
      </c>
      <c r="G114" s="28">
        <f t="shared" si="9"/>
        <v>0</v>
      </c>
      <c r="H114" s="65" t="s">
        <v>267</v>
      </c>
    </row>
    <row r="115" spans="1:8" ht="48">
      <c r="A115" s="1" t="s">
        <v>119</v>
      </c>
      <c r="B115" s="51" t="s">
        <v>58</v>
      </c>
      <c r="C115" s="40">
        <v>2722700</v>
      </c>
      <c r="D115" s="40">
        <v>2382700</v>
      </c>
      <c r="E115" s="40">
        <v>2353000</v>
      </c>
      <c r="F115" s="28">
        <f t="shared" si="8"/>
        <v>-369700</v>
      </c>
      <c r="G115" s="28">
        <f t="shared" si="9"/>
        <v>86.42156682704668</v>
      </c>
      <c r="H115" s="65" t="s">
        <v>267</v>
      </c>
    </row>
    <row r="116" spans="1:8" ht="84">
      <c r="A116" s="10" t="s">
        <v>161</v>
      </c>
      <c r="B116" s="51" t="s">
        <v>120</v>
      </c>
      <c r="C116" s="40">
        <v>47300</v>
      </c>
      <c r="D116" s="40">
        <v>47300</v>
      </c>
      <c r="E116" s="40">
        <v>47300</v>
      </c>
      <c r="F116" s="28">
        <f t="shared" si="8"/>
        <v>0</v>
      </c>
      <c r="G116" s="28">
        <f t="shared" si="9"/>
        <v>100</v>
      </c>
      <c r="H116" s="65"/>
    </row>
    <row r="117" spans="1:8" ht="72">
      <c r="A117" s="54" t="s">
        <v>162</v>
      </c>
      <c r="B117" s="51" t="s">
        <v>121</v>
      </c>
      <c r="C117" s="40">
        <v>139700</v>
      </c>
      <c r="D117" s="40">
        <v>139700</v>
      </c>
      <c r="E117" s="40">
        <v>139700</v>
      </c>
      <c r="F117" s="28">
        <f t="shared" si="8"/>
        <v>0</v>
      </c>
      <c r="G117" s="28">
        <f t="shared" si="9"/>
        <v>100</v>
      </c>
      <c r="H117" s="65"/>
    </row>
    <row r="118" spans="1:9" ht="60">
      <c r="A118" s="1" t="s">
        <v>199</v>
      </c>
      <c r="B118" s="51" t="s">
        <v>122</v>
      </c>
      <c r="C118" s="40">
        <v>4441000</v>
      </c>
      <c r="D118" s="40">
        <v>3991000</v>
      </c>
      <c r="E118" s="40">
        <v>3966100</v>
      </c>
      <c r="F118" s="28">
        <f t="shared" si="8"/>
        <v>-474900</v>
      </c>
      <c r="G118" s="28">
        <f t="shared" si="9"/>
        <v>89.30646250844404</v>
      </c>
      <c r="H118" s="65" t="s">
        <v>267</v>
      </c>
      <c r="I118" s="24"/>
    </row>
    <row r="119" spans="1:8" ht="48">
      <c r="A119" s="1" t="s">
        <v>200</v>
      </c>
      <c r="B119" s="51" t="s">
        <v>59</v>
      </c>
      <c r="C119" s="40">
        <v>184700</v>
      </c>
      <c r="D119" s="40">
        <v>184700</v>
      </c>
      <c r="E119" s="40">
        <v>172200</v>
      </c>
      <c r="F119" s="28">
        <f t="shared" si="8"/>
        <v>-12500</v>
      </c>
      <c r="G119" s="28">
        <f t="shared" si="9"/>
        <v>93.2322685435842</v>
      </c>
      <c r="H119" s="65" t="s">
        <v>267</v>
      </c>
    </row>
    <row r="120" spans="1:8" ht="48">
      <c r="A120" s="1" t="s">
        <v>201</v>
      </c>
      <c r="B120" s="51" t="s">
        <v>123</v>
      </c>
      <c r="C120" s="40">
        <v>1162800</v>
      </c>
      <c r="D120" s="40">
        <v>877800</v>
      </c>
      <c r="E120" s="40">
        <v>874200</v>
      </c>
      <c r="F120" s="28">
        <f t="shared" si="8"/>
        <v>-288600</v>
      </c>
      <c r="G120" s="28">
        <f t="shared" si="9"/>
        <v>75.18059855521156</v>
      </c>
      <c r="H120" s="65" t="s">
        <v>267</v>
      </c>
    </row>
    <row r="121" spans="1:8" ht="48">
      <c r="A121" s="1" t="s">
        <v>163</v>
      </c>
      <c r="B121" s="51" t="s">
        <v>164</v>
      </c>
      <c r="C121" s="40">
        <v>117400</v>
      </c>
      <c r="D121" s="40">
        <v>0</v>
      </c>
      <c r="E121" s="40">
        <v>0</v>
      </c>
      <c r="F121" s="28">
        <f t="shared" si="8"/>
        <v>-117400</v>
      </c>
      <c r="G121" s="28">
        <f t="shared" si="9"/>
        <v>0</v>
      </c>
      <c r="H121" s="65" t="s">
        <v>267</v>
      </c>
    </row>
    <row r="122" spans="1:8" ht="48">
      <c r="A122" s="1" t="s">
        <v>124</v>
      </c>
      <c r="B122" s="51" t="s">
        <v>60</v>
      </c>
      <c r="C122" s="40">
        <v>6207700</v>
      </c>
      <c r="D122" s="40">
        <v>5549400</v>
      </c>
      <c r="E122" s="40">
        <v>5549369</v>
      </c>
      <c r="F122" s="28">
        <f t="shared" si="8"/>
        <v>-658331</v>
      </c>
      <c r="G122" s="28">
        <f t="shared" si="9"/>
        <v>89.3949288786507</v>
      </c>
      <c r="H122" s="65" t="s">
        <v>267</v>
      </c>
    </row>
    <row r="123" spans="1:8" ht="65.25" customHeight="1">
      <c r="A123" s="1" t="s">
        <v>165</v>
      </c>
      <c r="B123" s="51" t="s">
        <v>61</v>
      </c>
      <c r="C123" s="40">
        <v>306800</v>
      </c>
      <c r="D123" s="40">
        <v>242000</v>
      </c>
      <c r="E123" s="40">
        <v>242000</v>
      </c>
      <c r="F123" s="28">
        <f t="shared" si="8"/>
        <v>-64800</v>
      </c>
      <c r="G123" s="28">
        <f t="shared" si="9"/>
        <v>78.8787483702738</v>
      </c>
      <c r="H123" s="65" t="s">
        <v>267</v>
      </c>
    </row>
    <row r="124" spans="1:8" ht="60">
      <c r="A124" s="1" t="s">
        <v>249</v>
      </c>
      <c r="B124" s="51" t="s">
        <v>250</v>
      </c>
      <c r="C124" s="40">
        <v>46400</v>
      </c>
      <c r="D124" s="40">
        <v>0</v>
      </c>
      <c r="E124" s="40">
        <v>0</v>
      </c>
      <c r="F124" s="28">
        <f t="shared" si="8"/>
        <v>-46400</v>
      </c>
      <c r="G124" s="28">
        <f t="shared" si="9"/>
        <v>0</v>
      </c>
      <c r="H124" s="65" t="s">
        <v>274</v>
      </c>
    </row>
    <row r="125" spans="1:8" ht="53.25" customHeight="1">
      <c r="A125" s="1" t="s">
        <v>251</v>
      </c>
      <c r="B125" s="51" t="s">
        <v>250</v>
      </c>
      <c r="C125" s="40">
        <v>199100</v>
      </c>
      <c r="D125" s="40">
        <v>0</v>
      </c>
      <c r="E125" s="40">
        <v>0</v>
      </c>
      <c r="F125" s="28">
        <f t="shared" si="8"/>
        <v>-199100</v>
      </c>
      <c r="G125" s="28">
        <f t="shared" si="9"/>
        <v>0</v>
      </c>
      <c r="H125" s="65" t="s">
        <v>274</v>
      </c>
    </row>
    <row r="126" spans="1:8" ht="36">
      <c r="A126" s="1" t="s">
        <v>202</v>
      </c>
      <c r="B126" s="51" t="s">
        <v>203</v>
      </c>
      <c r="C126" s="40">
        <v>0</v>
      </c>
      <c r="D126" s="40">
        <v>299800</v>
      </c>
      <c r="E126" s="40">
        <v>11933.83</v>
      </c>
      <c r="F126" s="28">
        <f t="shared" si="8"/>
        <v>11933.83</v>
      </c>
      <c r="G126" s="28" t="e">
        <f t="shared" si="9"/>
        <v>#DIV/0!</v>
      </c>
      <c r="H126" s="65" t="s">
        <v>275</v>
      </c>
    </row>
    <row r="127" spans="1:8" ht="12.75">
      <c r="A127" s="9" t="s">
        <v>6</v>
      </c>
      <c r="B127" s="51"/>
      <c r="C127" s="39">
        <f>C128</f>
        <v>100300</v>
      </c>
      <c r="D127" s="39">
        <f>D128</f>
        <v>84300</v>
      </c>
      <c r="E127" s="39">
        <f>E128</f>
        <v>73881.92</v>
      </c>
      <c r="F127" s="39">
        <f>F128</f>
        <v>-26418.08</v>
      </c>
      <c r="G127" s="61">
        <f t="shared" si="9"/>
        <v>73.6609371884347</v>
      </c>
      <c r="H127" s="65"/>
    </row>
    <row r="128" spans="1:8" ht="72">
      <c r="A128" s="8" t="s">
        <v>125</v>
      </c>
      <c r="B128" s="51" t="s">
        <v>62</v>
      </c>
      <c r="C128" s="40">
        <v>100300</v>
      </c>
      <c r="D128" s="40">
        <v>84300</v>
      </c>
      <c r="E128" s="40">
        <v>73881.92</v>
      </c>
      <c r="F128" s="28">
        <f t="shared" si="8"/>
        <v>-26418.08</v>
      </c>
      <c r="G128" s="28">
        <f t="shared" si="9"/>
        <v>73.6609371884347</v>
      </c>
      <c r="H128" s="65" t="s">
        <v>267</v>
      </c>
    </row>
    <row r="129" spans="1:8" ht="12.75">
      <c r="A129" s="9" t="s">
        <v>7</v>
      </c>
      <c r="B129" s="51"/>
      <c r="C129" s="39">
        <f>SUM(C130:C136)</f>
        <v>250200</v>
      </c>
      <c r="D129" s="39">
        <f>SUM(D130:D136)</f>
        <v>1480900</v>
      </c>
      <c r="E129" s="39">
        <f>SUM(E130:E136)</f>
        <v>1480900</v>
      </c>
      <c r="F129" s="39">
        <f>SUM(F130:F136)</f>
        <v>1230700</v>
      </c>
      <c r="G129" s="61">
        <f t="shared" si="9"/>
        <v>591.8864908073541</v>
      </c>
      <c r="H129" s="65"/>
    </row>
    <row r="130" spans="1:8" ht="84">
      <c r="A130" s="8" t="s">
        <v>168</v>
      </c>
      <c r="B130" s="38" t="s">
        <v>169</v>
      </c>
      <c r="C130" s="40">
        <v>45000</v>
      </c>
      <c r="D130" s="40">
        <v>45000</v>
      </c>
      <c r="E130" s="40">
        <v>45000</v>
      </c>
      <c r="F130" s="28">
        <f t="shared" si="8"/>
        <v>0</v>
      </c>
      <c r="G130" s="28">
        <f t="shared" si="9"/>
        <v>100</v>
      </c>
      <c r="H130" s="65"/>
    </row>
    <row r="131" spans="1:8" ht="84">
      <c r="A131" s="8" t="s">
        <v>204</v>
      </c>
      <c r="B131" s="38" t="s">
        <v>166</v>
      </c>
      <c r="C131" s="40">
        <v>0</v>
      </c>
      <c r="D131" s="40">
        <v>3200</v>
      </c>
      <c r="E131" s="40">
        <v>3200</v>
      </c>
      <c r="F131" s="28">
        <f t="shared" si="8"/>
        <v>3200</v>
      </c>
      <c r="G131" s="28" t="e">
        <f t="shared" si="9"/>
        <v>#DIV/0!</v>
      </c>
      <c r="H131" s="65" t="s">
        <v>276</v>
      </c>
    </row>
    <row r="132" spans="1:8" ht="84" customHeight="1">
      <c r="A132" s="8" t="s">
        <v>205</v>
      </c>
      <c r="B132" s="38" t="s">
        <v>206</v>
      </c>
      <c r="C132" s="40">
        <v>0</v>
      </c>
      <c r="D132" s="40">
        <v>42700</v>
      </c>
      <c r="E132" s="40">
        <v>42700</v>
      </c>
      <c r="F132" s="28">
        <f t="shared" si="8"/>
        <v>42700</v>
      </c>
      <c r="G132" s="28" t="e">
        <f t="shared" si="9"/>
        <v>#DIV/0!</v>
      </c>
      <c r="H132" s="65" t="s">
        <v>276</v>
      </c>
    </row>
    <row r="133" spans="1:8" ht="60">
      <c r="A133" s="8" t="s">
        <v>207</v>
      </c>
      <c r="B133" s="55" t="s">
        <v>208</v>
      </c>
      <c r="C133" s="40">
        <v>0</v>
      </c>
      <c r="D133" s="40">
        <v>50000</v>
      </c>
      <c r="E133" s="40">
        <v>50000</v>
      </c>
      <c r="F133" s="28">
        <f t="shared" si="8"/>
        <v>50000</v>
      </c>
      <c r="G133" s="28" t="e">
        <f t="shared" si="9"/>
        <v>#DIV/0!</v>
      </c>
      <c r="H133" s="65" t="s">
        <v>276</v>
      </c>
    </row>
    <row r="134" spans="1:8" ht="98.25" customHeight="1">
      <c r="A134" s="8" t="s">
        <v>209</v>
      </c>
      <c r="B134" s="38" t="s">
        <v>167</v>
      </c>
      <c r="C134" s="40">
        <v>0</v>
      </c>
      <c r="D134" s="40">
        <v>399200</v>
      </c>
      <c r="E134" s="40">
        <v>399200</v>
      </c>
      <c r="F134" s="28">
        <f t="shared" si="8"/>
        <v>399200</v>
      </c>
      <c r="G134" s="28" t="e">
        <f t="shared" si="9"/>
        <v>#DIV/0!</v>
      </c>
      <c r="H134" s="65" t="s">
        <v>276</v>
      </c>
    </row>
    <row r="135" spans="1:8" ht="60">
      <c r="A135" s="8" t="s">
        <v>210</v>
      </c>
      <c r="B135" s="38" t="s">
        <v>211</v>
      </c>
      <c r="C135" s="40">
        <v>0</v>
      </c>
      <c r="D135" s="40">
        <v>735600</v>
      </c>
      <c r="E135" s="40">
        <v>735600</v>
      </c>
      <c r="F135" s="28">
        <f t="shared" si="8"/>
        <v>735600</v>
      </c>
      <c r="G135" s="28" t="e">
        <f t="shared" si="9"/>
        <v>#DIV/0!</v>
      </c>
      <c r="H135" s="65" t="s">
        <v>276</v>
      </c>
    </row>
    <row r="136" spans="1:8" ht="48" customHeight="1">
      <c r="A136" s="1" t="s">
        <v>95</v>
      </c>
      <c r="B136" s="51" t="s">
        <v>63</v>
      </c>
      <c r="C136" s="40">
        <v>205200</v>
      </c>
      <c r="D136" s="40">
        <v>205200</v>
      </c>
      <c r="E136" s="40">
        <v>205200</v>
      </c>
      <c r="F136" s="28">
        <f t="shared" si="8"/>
        <v>0</v>
      </c>
      <c r="G136" s="28">
        <f t="shared" si="9"/>
        <v>100</v>
      </c>
      <c r="H136" s="65" t="s">
        <v>276</v>
      </c>
    </row>
  </sheetData>
  <sheetProtection/>
  <mergeCells count="17">
    <mergeCell ref="H56:H58"/>
    <mergeCell ref="H59:H72"/>
    <mergeCell ref="H73:H77"/>
    <mergeCell ref="A1:H1"/>
    <mergeCell ref="C4:H4"/>
    <mergeCell ref="H10:H15"/>
    <mergeCell ref="H16:H21"/>
    <mergeCell ref="H23:H24"/>
    <mergeCell ref="H46:H52"/>
    <mergeCell ref="H44:H45"/>
    <mergeCell ref="A2:H2"/>
    <mergeCell ref="H42:H43"/>
    <mergeCell ref="H25:H26"/>
    <mergeCell ref="H27:H29"/>
    <mergeCell ref="H30:H36"/>
    <mergeCell ref="H53:H55"/>
    <mergeCell ref="H40:H41"/>
  </mergeCells>
  <printOptions/>
  <pageMargins left="0.31496062992125984" right="0" top="0.35433070866141736" bottom="0.15748031496062992" header="0" footer="0"/>
  <pageSetup fitToHeight="10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</cp:lastModifiedBy>
  <cp:lastPrinted>2017-02-16T07:25:14Z</cp:lastPrinted>
  <dcterms:created xsi:type="dcterms:W3CDTF">2007-11-14T13:29:26Z</dcterms:created>
  <dcterms:modified xsi:type="dcterms:W3CDTF">2017-02-16T07:25:21Z</dcterms:modified>
  <cp:category/>
  <cp:version/>
  <cp:contentType/>
  <cp:contentStatus/>
</cp:coreProperties>
</file>