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5315" windowHeight="11010" activeTab="0"/>
  </bookViews>
  <sheets>
    <sheet name="2016 (анализ с первонач)" sheetId="1" r:id="rId1"/>
  </sheets>
  <definedNames/>
  <calcPr fullCalcOnLoad="1" refMode="R1C1"/>
</workbook>
</file>

<file path=xl/sharedStrings.xml><?xml version="1.0" encoding="utf-8"?>
<sst xmlns="http://schemas.openxmlformats.org/spreadsheetml/2006/main" count="2212" uniqueCount="554">
  <si>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</si>
  <si>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местных  администраций</t>
  </si>
  <si>
    <t>Резервные средства</t>
  </si>
  <si>
    <t>870</t>
  </si>
  <si>
    <t>Субвенции</t>
  </si>
  <si>
    <t>530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</si>
  <si>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</si>
  <si>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810</t>
  </si>
  <si>
    <t>Содержание ребенка в семье опекуна и приемной семье, а также вознаграждение, причитающееся  приемному родителю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</si>
  <si>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</si>
  <si>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</si>
  <si>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</si>
  <si>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</si>
  <si>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</si>
  <si>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</si>
  <si>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</si>
  <si>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</si>
  <si>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</si>
  <si>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04</t>
  </si>
  <si>
    <t>06</t>
  </si>
  <si>
    <t>07</t>
  </si>
  <si>
    <t>Резервные фонды</t>
  </si>
  <si>
    <t>12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</si>
  <si>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</si>
  <si>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</si>
  <si>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</si>
  <si>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</si>
  <si>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</si>
  <si>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</si>
  <si>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</si>
  <si>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</si>
  <si>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</si>
  <si>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</si>
  <si>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</si>
  <si>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</si>
  <si>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</si>
  <si>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</si>
  <si>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</si>
  <si>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</si>
  <si>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</si>
  <si>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</si>
  <si>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Библиотеки</t>
  </si>
  <si>
    <t>Социальная политика</t>
  </si>
  <si>
    <t>Пенсионное обеспечение</t>
  </si>
  <si>
    <t>Охрана семьи и детства</t>
  </si>
  <si>
    <t>11</t>
  </si>
  <si>
    <t>13</t>
  </si>
  <si>
    <t>Физическая культура и спорт</t>
  </si>
  <si>
    <t>Физическая культура</t>
  </si>
  <si>
    <t>Связь и информатика</t>
  </si>
  <si>
    <t>Учреждения культуры и мероприятия в сфере культуры и кинематографии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</si>
  <si>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</si>
  <si>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</si>
  <si>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Дорожное хозяйство (дорожные фонды)</t>
  </si>
  <si>
    <t>Культура, кинематография</t>
  </si>
  <si>
    <t>Национальная безопасность и правоохранительная деятельность</t>
  </si>
  <si>
    <t>Социальное обеспечение населения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</si>
  <si>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</si>
  <si>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</si>
  <si>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Функционирование высшего должностного лица субъекта РФ и муниципального образования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</si>
  <si>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</si>
  <si>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</si>
  <si>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</si>
  <si>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</si>
  <si>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</si>
  <si>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</si>
  <si>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 Уплата налогов, сборов и иных платежей</t>
  </si>
  <si>
    <t>850</t>
  </si>
  <si>
    <t>Возмещение затрат по содержанию штатных единиц, осуществляющих переданные отдельные государственные полномочия области</t>
  </si>
  <si>
    <t xml:space="preserve">Прочие непрограммные расходы </t>
  </si>
  <si>
    <t>Субвенция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</si>
  <si>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</si>
  <si>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</si>
  <si>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</si>
  <si>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Иные целевые направления расходов резервных фондов</t>
  </si>
  <si>
    <t>Реализация прочих мероприятий непрограммных расходов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</si>
  <si>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</si>
  <si>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Сельское хозяйство</t>
  </si>
  <si>
    <t>Муниципальная программа "Устойчивое развитие сельских территорий в Поддорском муниципальном районе на 2014-2020 годы"</t>
  </si>
  <si>
    <t>Осуществление дорожной деятельности в отношении автомобильных дорог общего пользования местного значения</t>
  </si>
  <si>
    <t xml:space="preserve">Субсидии бюджетным учреждениям </t>
  </si>
  <si>
    <t>610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</si>
  <si>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</si>
  <si>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2014-2018 годы"</t>
  </si>
  <si>
    <t>Реализация прочих мероприятий программы "Градостроительная политика на территории Поддорского муниципального района на 2014-2018 годы"</t>
  </si>
  <si>
    <t>Организации, реализующие  программы дошкольного образования</t>
  </si>
  <si>
    <t xml:space="preserve">Субсидии автономным учреждениям </t>
  </si>
  <si>
    <t>620</t>
  </si>
  <si>
    <t>Ремонты организаций, реализующих  программы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</si>
  <si>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</si>
  <si>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</si>
  <si>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</si>
  <si>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</si>
  <si>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</si>
  <si>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Реализация программ дополнительного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</si>
  <si>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</si>
  <si>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</si>
  <si>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320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</si>
  <si>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</si>
  <si>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</si>
  <si>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Учреждения по финансово-экономическому и информационно- методическому сопровождению</t>
  </si>
  <si>
    <t xml:space="preserve">Организация и осуществление мероприятий по работе с детьми и молодежью </t>
  </si>
  <si>
    <t xml:space="preserve">Учреждения физической культуры и спорта </t>
  </si>
  <si>
    <t>Культура</t>
  </si>
  <si>
    <t>Ремонты организаций учреждений культуры</t>
  </si>
  <si>
    <t>Публичные нормативные социальные выплаты гражданам (пенсии)</t>
  </si>
  <si>
    <t>Публичные нормативные социальные выплаты гражданам</t>
  </si>
  <si>
    <t>310</t>
  </si>
  <si>
    <t>Муниципальная программа «Обеспечение жильем молодых семей на территории Поддорского муниципального района на 2015-2017 годы»</t>
  </si>
  <si>
    <t>Реализация прочих мероприятий программы «Обеспечение жильем молодых семей на территории Поддорского муниципального района на 2015-2017 годы»</t>
  </si>
  <si>
    <t xml:space="preserve">10 </t>
  </si>
  <si>
    <t xml:space="preserve">Оплата жилищно-коммунальных услуг отдельным категориям граждан </t>
  </si>
  <si>
    <t>Публично нормативные социальные выплаты гражданам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</si>
  <si>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</si>
  <si>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</si>
  <si>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</si>
  <si>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</si>
  <si>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</si>
  <si>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Обеспечение отдельных государственных полномочий по предоставлению мер социальной поддержки отдельных категорий граждан ветеранов труда</t>
  </si>
  <si>
    <t>Обеспечение отдельных государственных полномочий по предоставлению мер социальной поддержки отдельных категорий граждан тружеников тыла</t>
  </si>
  <si>
    <t>Обеспечение отдельных государственных полномочий по предоставлению мер социальной поддержки отдельных категорий граждан реабилитированных лиц и лиц, признанных пострадавшими от политических репрессий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</si>
  <si>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</si>
  <si>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Обслуживание государственного внутреннего и муниципального долга</t>
  </si>
  <si>
    <t xml:space="preserve">Обслуживание муниципального долга </t>
  </si>
  <si>
    <t>730</t>
  </si>
  <si>
    <t>Прочие непрограммные расходы (межбюджетные трансферты общего характера бюджетам субъектов Российской Федерации и муниципальных образований)</t>
  </si>
  <si>
    <t xml:space="preserve">Дотации на выравнивание бюджетной обеспеченности </t>
  </si>
  <si>
    <t>Дотации</t>
  </si>
  <si>
    <t>00</t>
  </si>
  <si>
    <t>Формирование архивных фондов поселений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</si>
  <si>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</si>
  <si>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</si>
  <si>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Реализация прочих мероприятий непрограммных расходов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</si>
  <si>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</si>
  <si>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</si>
  <si>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</si>
  <si>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</si>
  <si>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Муниципальная программа «Профилактика терроризма и экстремизма в Поддорском муниципальном районе на 2014-2020 годы»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</si>
  <si>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</si>
  <si>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Муниципальная программа «Профилактика правонарушений в Поддорском муниципальном районе на 2014-2020 годы»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</si>
  <si>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</si>
  <si>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</si>
  <si>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Иные целевые направления расходов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</si>
  <si>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</si>
  <si>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</si>
  <si>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</si>
  <si>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</si>
  <si>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</si>
  <si>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"Развитие культуры Поддорского муниципального района на 2014-2020 годы"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</si>
  <si>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2014-2017 годы"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</si>
  <si>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2014-2017 годы"</t>
  </si>
  <si>
    <t>Реализация прочих мероприятий программы "Совершенствование системы управления муниципальной собственностью и земельными ресурсами Поддорского муниципального района на 2014-2017 годы"</t>
  </si>
  <si>
    <t>Муниципальная программа Поддорского муниципального района "Развитие торговли в Поддорском муниципальном районе на 2014-2017 годы"</t>
  </si>
  <si>
    <t>Реализация прочих мероприятий программы "Развитие торговли в Поддорском муниципальном районе на 2014-2017 годы"</t>
  </si>
  <si>
    <t>Жилищное хозяйство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</si>
  <si>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</si>
  <si>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</si>
  <si>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</si>
  <si>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</si>
  <si>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Организации, реализующие программы дополнительного образования</t>
  </si>
  <si>
    <t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2014-2020 годы"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</si>
  <si>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</si>
  <si>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Муниципальная программа Поддорского муниципального района «Развитие муниципальной службы в Поддорском муниципальном районе на 2014-2017 годы»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</si>
  <si>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2014-2020 годы"</t>
  </si>
  <si>
    <t>Реализация прочих  мероприятий Программы «Повышение эффективности бюджетных расходов Поддорского муниципального района на 2014-2020 годы».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</si>
  <si>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</si>
  <si>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Осуществление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</si>
  <si>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Предоставление социальной выплаты на компенсацию (возмещение) расходов граждан по уплате процентов  за пользование кредитом (займом)</t>
  </si>
  <si>
    <t>Осуществление отдельных государственных полномочий по назначению и выплате единовременного пособия одинокой матери</t>
  </si>
  <si>
    <t>муниципальная программа Поддорского района "Развитие физической культуры и спорта в Поддорском муниципальном районе на 2014-2020 годы"</t>
  </si>
  <si>
    <t>90 0 00 00000</t>
  </si>
  <si>
    <t>90 0 00 01000</t>
  </si>
  <si>
    <t>92 0 00 00000</t>
  </si>
  <si>
    <t>92 0 00 01000</t>
  </si>
  <si>
    <t>92 0 00 60010</t>
  </si>
  <si>
    <t>92 0 00 70280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</si>
  <si>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</si>
  <si>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92 0 00 70650</t>
  </si>
  <si>
    <t>92 0 00 72300</t>
  </si>
  <si>
    <t>92 0 00 S2300</t>
  </si>
  <si>
    <t>99 0 00 00000</t>
  </si>
  <si>
    <t>99 0 00 60110</t>
  </si>
  <si>
    <t>99 0 00 60120</t>
  </si>
  <si>
    <t>99 0 00 70280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</si>
  <si>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предусмотреннх соответтвующими статьями областного закона "Об административных правонарушениях"</t>
  </si>
  <si>
    <t>99 0 00 70650</t>
  </si>
  <si>
    <t>93 0 00 00000</t>
  </si>
  <si>
    <t>93 0 00 51200</t>
  </si>
  <si>
    <t>91 0 00 00000</t>
  </si>
  <si>
    <t>91 1 00 00000</t>
  </si>
  <si>
    <t>91 1 00 01000</t>
  </si>
  <si>
    <t xml:space="preserve">Аудиторы контрольно-счетной палаты </t>
  </si>
  <si>
    <t>91 2 00 00000</t>
  </si>
  <si>
    <t>91 2 00 01000</t>
  </si>
  <si>
    <t>91 2 00 60020</t>
  </si>
  <si>
    <t>96 0 00 00000</t>
  </si>
  <si>
    <t>96 0 00 03010</t>
  </si>
  <si>
    <t>06 0 00 00000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</si>
  <si>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</si>
  <si>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06 0 02 00000</t>
  </si>
  <si>
    <t>06 0 02 99990</t>
  </si>
  <si>
    <t>07 0 00 00000</t>
  </si>
  <si>
    <t>Вовлечение общественности в предупреждение правонарушений</t>
  </si>
  <si>
    <t>07 0 02 00000</t>
  </si>
  <si>
    <t>Реализация прочих мероприятий программы "Профилактика правонарушений в Поддорском муниципальном районе на 2014-2020 годы"</t>
  </si>
  <si>
    <t>07 0 02 99990</t>
  </si>
  <si>
    <t>10 0  00 00000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</si>
  <si>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</si>
  <si>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10 0  03 00000</t>
  </si>
  <si>
    <t>10 0  03 99990</t>
  </si>
  <si>
    <t>Способствование достижению  максимальной прозрачности в деятельности органов местного самоуправления</t>
  </si>
  <si>
    <t>10 0  07 00000</t>
  </si>
  <si>
    <t>10 0 07 99990</t>
  </si>
  <si>
    <t>97 0 00 00000</t>
  </si>
  <si>
    <t>97 1 00 00000</t>
  </si>
  <si>
    <t>97 1 00 99990</t>
  </si>
  <si>
    <t>Подготовка, проведение и подведение итогов всероссийской сельскохозяйственной переписи</t>
  </si>
  <si>
    <t>97 3 00 00000</t>
  </si>
  <si>
    <t>Проведение Всероссийской сельскохозяйственной переписи в 2016 году</t>
  </si>
  <si>
    <t>97 3 00 53910</t>
  </si>
  <si>
    <t>99 0 00 99990</t>
  </si>
  <si>
    <t>99 0 00 51180</t>
  </si>
  <si>
    <t>99 0 00 03030</t>
  </si>
  <si>
    <t>14 0 00 00000</t>
  </si>
  <si>
    <t>Сокращение числа семей, нуждающихся в улучшении жилищных условий в сельской местности, в том числе молодых семей и молодых специалистов</t>
  </si>
  <si>
    <t>14 0 02 00000</t>
  </si>
  <si>
    <t>Реализация прочих мероприятий программы"Устойчивое развитие сельских территорий в Поддорском муниципальном районе на 2014-2020 годы"</t>
  </si>
  <si>
    <t>14 0 02 99990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</si>
  <si>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</si>
  <si>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99 0 00 70720 </t>
  </si>
  <si>
    <t>15 0 00 00000</t>
  </si>
  <si>
    <t>Подпрограмма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</si>
  <si>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15 1 00 00000</t>
  </si>
  <si>
    <t>Содержание автомобильных дорог общего пользования местного значения и искусственных сооружений на них</t>
  </si>
  <si>
    <t>15 1 01 00000</t>
  </si>
  <si>
    <t>15 1 01 64010</t>
  </si>
  <si>
    <t>Реализация прочих мероприятий подпрограммы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</si>
  <si>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15 1 01 99990</t>
  </si>
  <si>
    <t>Ремонт автомобильных дорог общего пользования местного значения и искусственных сооружений на них</t>
  </si>
  <si>
    <t>15 1 02 00000</t>
  </si>
  <si>
    <t>15 1 02 71510</t>
  </si>
  <si>
    <t>15 1 02 99990</t>
  </si>
  <si>
    <t>15 1 02 S1510</t>
  </si>
  <si>
    <t>09 0 00 00000</t>
  </si>
  <si>
    <t>Расширение телекоммуникационной инфраструктуры органов местного самоуправления в муниципальном районе</t>
  </si>
  <si>
    <t>09 0 01 00000</t>
  </si>
  <si>
    <t>Создание, функционирование и совершенствование информационно- технологической инфраструктуры электронного правительства Новгородской  области</t>
  </si>
  <si>
    <t>09 0 01 72390</t>
  </si>
  <si>
    <t>09 0 01 99990</t>
  </si>
  <si>
    <t>Расходы на софинансирование мероприятий по субсидии на создание, функционирование и совершенствование информационно- технологической инфраструктуры электронного правительства Новгородской  области</t>
  </si>
  <si>
    <t>09 0 01 S2390</t>
  </si>
  <si>
    <t>Создание условий для предоставления государственных и муниципальных услуг в муниципальном районе гражданам и организациям</t>
  </si>
  <si>
    <t>09 0 04 00000</t>
  </si>
  <si>
    <t>09 0 04 99990</t>
  </si>
  <si>
    <t>Поддержание в актуальном состоянии официальных сайтов органов местного самоуправления муниципального района</t>
  </si>
  <si>
    <t>09 0 05 00000</t>
  </si>
  <si>
    <t>09 0 05 72390</t>
  </si>
  <si>
    <t>09 0 05 S2390</t>
  </si>
  <si>
    <t>Создание условий для защиты информации в органах местного самоуправления муниципального района от преступлений и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информации, используемой населением, органами местного самоуправления муниципального района и организациями</t>
  </si>
  <si>
    <t>09 0 07 00000</t>
  </si>
  <si>
    <t>09 0 07 72390</t>
  </si>
  <si>
    <t>09 0 07 99990</t>
  </si>
  <si>
    <t>09 0 07 S2390</t>
  </si>
  <si>
    <t>02 0 00 00000</t>
  </si>
  <si>
    <t>Подпрограмма «Развитие туризма и туристской деятельности на территории Поддорского муниципального района» муниципальнаой программы Поддорского муниципального района "Развитие культуры Поддорского муниципального района на 2014-2020 годы"</t>
  </si>
  <si>
    <t>02 2 00 00000</t>
  </si>
  <si>
    <t>Информационное обеспечение продвижения районного туристского продукта на рынке</t>
  </si>
  <si>
    <t>02 2 01 00000</t>
  </si>
  <si>
    <t>02 2 01 02400</t>
  </si>
  <si>
    <t>11 0 00 00000</t>
  </si>
  <si>
    <t>Повышение привлекательности территории для создания субъектов малого и среднего предпринимательства</t>
  </si>
  <si>
    <t>11 0 01 00000</t>
  </si>
  <si>
    <t>Поддержка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предпринимательства, за счет средств федерального бюджета</t>
  </si>
  <si>
    <t>11 0 01 50646</t>
  </si>
  <si>
    <t>Расходы на софинансирование мероприятий по поддержке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</t>
  </si>
  <si>
    <t>11 0 01 L0646</t>
  </si>
  <si>
    <t>Поддержка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предпринимательства, за счет средств областного бюджета</t>
  </si>
  <si>
    <t>11 0 01 R0646</t>
  </si>
  <si>
    <t>12 0 00 00000</t>
  </si>
  <si>
    <t>Эффективное владение, пользование и распоряжение муниципальным имуществом</t>
  </si>
  <si>
    <t>12 0 01 00000</t>
  </si>
  <si>
    <t>12 0 01 99990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</si>
  <si>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</si>
  <si>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12 0 03 00000</t>
  </si>
  <si>
    <t>12 0 03 99990</t>
  </si>
  <si>
    <t>13 0 00 00000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</si>
  <si>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</si>
  <si>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13 0 01 00000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</si>
  <si>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</si>
  <si>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</si>
  <si>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</si>
  <si>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</si>
  <si>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</si>
  <si>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Формирование муниципальной собственности</t>
  </si>
  <si>
    <t>12 0 02 00000</t>
  </si>
  <si>
    <t>12 0 02 99990</t>
  </si>
  <si>
    <t>01 0 00 00000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</si>
  <si>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</si>
  <si>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01 5 00 00000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</si>
  <si>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</si>
  <si>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01 5 01 00000</t>
  </si>
  <si>
    <t>01 5 01 02200</t>
  </si>
  <si>
    <t>01 5 01 42200</t>
  </si>
  <si>
    <t>01 5 01 70040</t>
  </si>
  <si>
    <t>01 5 01 70060</t>
  </si>
  <si>
    <t>Частичная компенсация дополнительных расходов на повышение оплаты труда работников бюджетной сферы</t>
  </si>
  <si>
    <t>01 5 01 71410</t>
  </si>
  <si>
    <t>01 5 01 72120</t>
  </si>
  <si>
    <t>01 5 01 72300</t>
  </si>
  <si>
    <t>01 5 01 S2120</t>
  </si>
  <si>
    <t>01 5 01 S2300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</si>
  <si>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</si>
  <si>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01 1 00 00000</t>
  </si>
  <si>
    <t>Создание условий для получения качественного образования</t>
  </si>
  <si>
    <t>01 1 03 00000</t>
  </si>
  <si>
    <t>01 1 03 70500</t>
  </si>
  <si>
    <t>Обеспечение доступа к информационно-телекоммуникационной сети "Интернет", муниципальным организациям,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</si>
  <si>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01 1 03 70570</t>
  </si>
  <si>
    <t>01 5 01 02210</t>
  </si>
  <si>
    <t>01 5 01 06230</t>
  </si>
  <si>
    <t>01 5 01 42210</t>
  </si>
  <si>
    <t>01 5 01 70630</t>
  </si>
  <si>
    <t>01 5 01 72080</t>
  </si>
  <si>
    <t>01 5 01 S2080</t>
  </si>
  <si>
    <t>Подпрограмма «Создание условий для занятия физической культурой и спортом в общеобразовательных организациях, расположенных в Поддорском муниципальном районе» программы «Развитие образования и молодёжной политики в Поддорском муниципальном районе на 2014-2020 годы»</t>
  </si>
  <si>
    <t>01 6 00 00000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</si>
  <si>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</si>
  <si>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01 6 01 00000</t>
  </si>
  <si>
    <t>01 6 01 50970</t>
  </si>
  <si>
    <t>Расходы на софинансирование федеральных мероприятий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</si>
  <si>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6 01 L0970</t>
  </si>
  <si>
    <t>01 6 01 R0970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</si>
  <si>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</si>
  <si>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02 1 00 00000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</si>
  <si>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</si>
  <si>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02 1 03 00000</t>
  </si>
  <si>
    <t>02 1 03 72300</t>
  </si>
  <si>
    <t>02 1 03 S2300</t>
  </si>
  <si>
    <t>Подпрограмма «Обеспечение реализации муниципальной программы «Развитие культуры Поддорского муниципального района на 2014-2020 годы» муниципальной программы Поддорского муниципального района "Развитие культуры Поддорского муниципального района на 2014-2020 годы"</t>
  </si>
  <si>
    <t>02 3 00 00000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</si>
  <si>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</si>
  <si>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02 3 02 00000</t>
  </si>
  <si>
    <t>02 3 02 02230</t>
  </si>
  <si>
    <t>02 3 02 71410</t>
  </si>
  <si>
    <t xml:space="preserve">07 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</si>
  <si>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</si>
  <si>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</si>
  <si>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</si>
  <si>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01 2 05 00000</t>
  </si>
  <si>
    <t>01 2 05 02350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</si>
  <si>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</si>
  <si>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01 3 00 00000</t>
  </si>
  <si>
    <t>Поддержка молодой семьи</t>
  </si>
  <si>
    <t>01 3 02 00000</t>
  </si>
  <si>
    <t>01 3 02 02350</t>
  </si>
  <si>
    <t>Содействие в организации летнего отдыха, здорового образа жизни, молодёжного туризма</t>
  </si>
  <si>
    <t>01 3 03 00000</t>
  </si>
  <si>
    <t>01 3 03 02350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</si>
  <si>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</si>
  <si>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01 3 05 00000</t>
  </si>
  <si>
    <t>01 3 05 02350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</si>
  <si>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</si>
  <si>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</si>
  <si>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</si>
  <si>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01 4 02 00000</t>
  </si>
  <si>
    <t>01 4 02 02350</t>
  </si>
  <si>
    <t>03 0 00 00000</t>
  </si>
  <si>
    <t>Создание условий для оздоровления, отдыха и личностного развития учащихся</t>
  </si>
  <si>
    <t>03 0 02 00000</t>
  </si>
  <si>
    <t>03 0 02 02210</t>
  </si>
  <si>
    <t>03 0 02 02820</t>
  </si>
  <si>
    <t>05 0 00 00000</t>
  </si>
  <si>
    <t>Снижение заболеваемости хроническим  алкоголизмом, алкогольным психозом, наркоманией, токсикоманией</t>
  </si>
  <si>
    <t>05 0 05 00000</t>
  </si>
  <si>
    <t>05 0 05 02400</t>
  </si>
  <si>
    <t>Подпрограмма "Повышение безопасности дорожного движения на территории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</si>
  <si>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15 2 00 00000</t>
  </si>
  <si>
    <t>Совершенствование системы обучения детей безопасному поведению на дорогах и улицах, проведения комплекса профилактичкеских мероприятий по предупреждению ДТП</t>
  </si>
  <si>
    <t>15 2 02 00000</t>
  </si>
  <si>
    <t>15 2 02 02350</t>
  </si>
  <si>
    <t>Муниципальная программа Поддорского муниципального района "Поддержка молодёжи, оказавшейся в трудной жизненной ситуации на 2016-2020 годы"</t>
  </si>
  <si>
    <t>21 0 00 00000</t>
  </si>
  <si>
    <t>Информационное обеспечение</t>
  </si>
  <si>
    <t>21 0 01 00000</t>
  </si>
  <si>
    <t>21 0 01 02350</t>
  </si>
  <si>
    <t>Организация работы с молодёжью и молодыми родителями</t>
  </si>
  <si>
    <t>21 0 02 00000</t>
  </si>
  <si>
    <t>21 0 02 02350</t>
  </si>
  <si>
    <t>Организация проведения оздоровительных, культурно-массовых мероприятий с привлечением молодёжи, оказавшейся в трудной жизненной ситуации</t>
  </si>
  <si>
    <t>21 0 05 00000</t>
  </si>
  <si>
    <t>21 0 05 02350</t>
  </si>
  <si>
    <t>Реализация прочих мероприятий и управления в области образования и молодёжной политики</t>
  </si>
  <si>
    <t>01 5 02 00000</t>
  </si>
  <si>
    <t>01 5 02 02350</t>
  </si>
  <si>
    <t>08 0 00 00000</t>
  </si>
  <si>
    <t>Формирование системы  кадровой работы, направленной на подбор квалифицированных кадров для муниципальной службы, оценку эффективности деятельности муниципальных служащих, повышение их профессиональной компетентности, создание условий для результативной профессиональной служебной деятельности и должностного (служебного) роста</t>
  </si>
  <si>
    <t>08 0 03 00000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</si>
  <si>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</si>
  <si>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08 0 03  72280</t>
  </si>
  <si>
    <t>08 0 03 72280</t>
  </si>
  <si>
    <t>Реализация прочих мероприятий программы «Развитие муниципальной службы в Поддорском муниципальном районе на 2014-2017 годы»</t>
  </si>
  <si>
    <t>08 0 03  99990</t>
  </si>
  <si>
    <t>08 0 03 99990</t>
  </si>
  <si>
    <t>Расходы на софинансирование мероприятий по субсидии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</si>
  <si>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08 0 03  S2280</t>
  </si>
  <si>
    <t>08 0 03 S2280</t>
  </si>
  <si>
    <t>17 0 00 00000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</si>
  <si>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</si>
  <si>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17 0 04 00000</t>
  </si>
  <si>
    <t xml:space="preserve"> 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</si>
  <si>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17 0 04 71340</t>
  </si>
  <si>
    <t>17 0 04 99990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</si>
  <si>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</si>
  <si>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02 1 01 00000</t>
  </si>
  <si>
    <t>02 1 01 02400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</si>
  <si>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</si>
  <si>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02 1 02 00000</t>
  </si>
  <si>
    <t>02 1 02 02400</t>
  </si>
  <si>
    <t>02 1 02 02420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</si>
  <si>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</si>
  <si>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02 1 02 51480</t>
  </si>
  <si>
    <t>02 1 03 42400</t>
  </si>
  <si>
    <t>Комплектование книжных фондов библиотек муниципальных учреждений, подведомственных органам местного самоуправления муниципальных районов, городского округа области, реализующим полномочия в сфере культуры</t>
  </si>
  <si>
    <t>02 1 03 51440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</si>
  <si>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</si>
  <si>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02 1 03 51460</t>
  </si>
  <si>
    <t>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</si>
  <si>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02 1 03 71320</t>
  </si>
  <si>
    <t>Расходы по погашению просроченной задолженности по расчетам с подрядчиками за выполненные в 2015 году работы на проведение ремонтов зданий (помещений) муниципальных учреждений, подведомственных органам местного самоуправления муниципальных районов, реализующим полномочия в сфере культуры</t>
  </si>
  <si>
    <t>02 1 03 91320</t>
  </si>
  <si>
    <t>Прочие расходы учреждений культуры</t>
  </si>
  <si>
    <t>02 1 03 92400</t>
  </si>
  <si>
    <t>02 3 02 02400</t>
  </si>
  <si>
    <t>02 3 02  02420</t>
  </si>
  <si>
    <t>18 0 00 00000</t>
  </si>
  <si>
    <t>Повышение энергетической эффективности в бюджетной сфере</t>
  </si>
  <si>
    <t>18 0 02 00000</t>
  </si>
  <si>
    <t>18 0 02 02400</t>
  </si>
  <si>
    <t>99 0 00 11010</t>
  </si>
  <si>
    <t>20  0 00 00000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</si>
  <si>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</si>
  <si>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20  0 01 00000</t>
  </si>
  <si>
    <t>20 0 01 99990</t>
  </si>
  <si>
    <t>99 0 00 52500</t>
  </si>
  <si>
    <t>Предоставление компенсации на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</si>
  <si>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99 0 00 70070</t>
  </si>
  <si>
    <t>99 0 00 70160</t>
  </si>
  <si>
    <t>99 0 00 70200</t>
  </si>
  <si>
    <t>99 0 00 70210</t>
  </si>
  <si>
    <t>99 0 00 70230</t>
  </si>
  <si>
    <t>99 0 00 70240</t>
  </si>
  <si>
    <t>99 0 00 70310</t>
  </si>
  <si>
    <t>Осуществление отдельных государственных полномочий по назначению и выплате пособий гражданам, имеющим детей</t>
  </si>
  <si>
    <t>99 0 00 70400</t>
  </si>
  <si>
    <t>99 0 00 70410</t>
  </si>
  <si>
    <t>99 0 00 70420</t>
  </si>
  <si>
    <t>99 0 00 70430</t>
  </si>
  <si>
    <t>99 0 00 70670</t>
  </si>
  <si>
    <t>99 0 00 70690</t>
  </si>
  <si>
    <t>01 5 01 70010</t>
  </si>
  <si>
    <t>01 5 01 70130</t>
  </si>
  <si>
    <t>04 0 00 00000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</si>
  <si>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2014-2020 годы"</t>
  </si>
  <si>
    <t>04 1 00 00000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</si>
  <si>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</si>
  <si>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>04 1 02 00000</t>
  </si>
  <si>
    <t>04 1 02 02820</t>
  </si>
  <si>
    <t>Софинансирование расходных обязательств по обустройству объектов инфраструктуры областных и районных центров парковых и рекреационных зон плоскостных сооружений, уличных тренажеров, площадок ГТО</t>
  </si>
  <si>
    <t>04 1 02 72480</t>
  </si>
  <si>
    <t>Прочие расходы по обустройству объектов инфраструктуры областного и районных центров, парковых и рекреационных зон плоскостными сооружениями, уличными тренажерами, площадками ГТО</t>
  </si>
  <si>
    <t>04 1 02 92480</t>
  </si>
  <si>
    <t>Расходы на софинансирование мероприятий по субсидии на софинансирование расходных обязательств по обустройству объектов инфраструктуры областных и районных центров парковых и рекреационных зон плоскостных сооружений, уличных тренажеров, площадок ГТО</t>
  </si>
  <si>
    <t>04 1 02 S2480</t>
  </si>
  <si>
    <t>Участие ведущих спортсменов и команд в областных, межрайонных и районных соревнованиях</t>
  </si>
  <si>
    <t>04 1 04 00000</t>
  </si>
  <si>
    <t>04 1 04 02350</t>
  </si>
  <si>
    <t>04 1 04 02400</t>
  </si>
  <si>
    <t xml:space="preserve">Субсидии автономным  учреждениям </t>
  </si>
  <si>
    <t>Увеличение численности населения разных возрастных категорий, занимающихся физической культурой и спортом.</t>
  </si>
  <si>
    <t>04 1 06 00000</t>
  </si>
  <si>
    <t>04 1 06 02820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</si>
  <si>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2014-2020 годы" муниципальной программы Поддорского района "Развитие физической культуры и спорта в Поддорском муниципальном районе на 2014-2020 годы"</t>
  </si>
  <si>
    <t>04 2 00 00000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</si>
  <si>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</si>
  <si>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04 2 02 00000</t>
  </si>
  <si>
    <t>04 2 02 02820</t>
  </si>
  <si>
    <t>04 2 02 71410</t>
  </si>
  <si>
    <t>Обслуживание государственного и муниципального долга</t>
  </si>
  <si>
    <t>Дотации бюджетам поселений</t>
  </si>
  <si>
    <t>99 0 00 70100</t>
  </si>
  <si>
    <t>ВСЕГО</t>
  </si>
  <si>
    <t>Сведения о расходах по разделам и подразделам,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</t>
  </si>
  <si>
    <t>2016</t>
  </si>
  <si>
    <t>рублей</t>
  </si>
  <si>
    <t>уточненный план</t>
  </si>
  <si>
    <t>первоначальный план</t>
  </si>
  <si>
    <t>Выполнение отдельных государственных полномочий по оказанию государственной поддержки коммерческим организациям на территориях Батецкого, Волотовского, Маревского, Парфинского и Поддорского районов</t>
  </si>
  <si>
    <t>97 1 00 70110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</si>
  <si>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</si>
  <si>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</si>
  <si>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2014-2017 годы"</t>
  </si>
  <si>
    <t>11 0 01 99990</t>
  </si>
  <si>
    <t>Содействие укреплению социального статуса, повышению имиджа предпринимательства посредством формирования положительного общественного мнения</t>
  </si>
  <si>
    <t>11 0 02 00000</t>
  </si>
  <si>
    <t>11 0 02 99990</t>
  </si>
  <si>
    <t>Приобретения организациями, реализующие  программы дошкольного образования</t>
  </si>
  <si>
    <t>01 5 01 22200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</si>
  <si>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</si>
  <si>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01 5 01 22210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</si>
  <si>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годы»;</t>
  </si>
  <si>
    <t>02 1 02 S1550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</si>
  <si>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родителей, за счет средств федерального бюджета</t>
  </si>
  <si>
    <t>01 5 01 50820</t>
  </si>
  <si>
    <t>Бюджетные инвестиции</t>
  </si>
  <si>
    <t>410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</si>
  <si>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</si>
  <si>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01 5 01 R0820</t>
  </si>
  <si>
    <t>04 1 04 02820</t>
  </si>
  <si>
    <t>исполнено</t>
  </si>
  <si>
    <t>отклонение от первоначального плана</t>
  </si>
  <si>
    <t>% отклонения</t>
  </si>
  <si>
    <t>Не перечислены взносы в пенсионный фонд, фонд обязательного медицинского страхования и фонд социального страхования за сентябрь-декабрь 2016 года , из-за отсутствия денежных средств</t>
  </si>
  <si>
    <t>перераспределение ассигнований в течении года.</t>
  </si>
  <si>
    <t>Отсутствие потребности.</t>
  </si>
  <si>
    <t>Отсутствие потребности</t>
  </si>
  <si>
    <t xml:space="preserve"> Отсутствия денежных средств для полного выполнения мероприятий программы.</t>
  </si>
  <si>
    <t>Отсутствие денежных средств</t>
  </si>
  <si>
    <t>Произедено распределение  субвенции между районами  из областного бюджета в течение 2016 года.</t>
  </si>
  <si>
    <t>Недостаточно средств по профилактическим мероприятия на 1 единицу.</t>
  </si>
  <si>
    <t>Произедено перераспределение  ассигнований в течение 2016 года.</t>
  </si>
  <si>
    <t>Не было потребности в проведении ремонтов подъездов к деревням</t>
  </si>
  <si>
    <t>В связи с погодными условиями не требовалась расчистка и подсыпка подъездов к населенным пунктам. Фактическая стоимость работ по паспортизации дорог общего пользования местного значения оказалась ниже заложенной в программе. Отсутствие подготовленных объектов (дороги общего пользования местного значения и искусственных сооружений на них) для проведения паспортизации.</t>
  </si>
  <si>
    <t>Произведено перераспределение  ассигнований в течение 2016 года.</t>
  </si>
  <si>
    <t>Произведено распределение  субсидии между районами  из областного бюджета в течение 2016 года.</t>
  </si>
  <si>
    <t>Уменьшение количества обучающихся, пользующихся льготами.</t>
  </si>
  <si>
    <t>Произедено распределение  иных межбюджетных трансфертов между районами  из областного бюджета в течение 2016 года.</t>
  </si>
  <si>
    <t>Произедено распределение субсидии между районами  из областного бюджета в течение 2016 года.</t>
  </si>
  <si>
    <t>Увеличилась потребость в энергоресурсах.</t>
  </si>
  <si>
    <t>Произведено распределение субсидии между районами  из областного бюджета в течение 2016 года и софинансрование к этой субсидии.</t>
  </si>
  <si>
    <t>Отсутствие денежных средств на материальные затраты.</t>
  </si>
  <si>
    <t>Отсутствие денежных средств.</t>
  </si>
  <si>
    <t>В связи с сокращением количества классов.</t>
  </si>
  <si>
    <t xml:space="preserve">Расходы проведены по потребности для организация летнего труда и отдыха детей и подростков на территории Поддорского муниципального района </t>
  </si>
  <si>
    <t>Произедено распределение  иных межбюджетных трансфертов между районами  из областного бюджета в течение 2016 года и софинансирование к ним.</t>
  </si>
  <si>
    <t>Из-за отсутствия денежных средств непроизведена выплата пенсии за декабрь 2016 года</t>
  </si>
  <si>
    <t>В связи с  увеличение численности получателей.</t>
  </si>
  <si>
    <t>В связи с увеличение суммы выплаты и увеличение численности получателей.</t>
  </si>
  <si>
    <t>Недостаток средств для обеспечения жильем  одного нуждающегося.</t>
  </si>
  <si>
    <t>Проивзедено распределение  иных межбюджетных трансфертов между районами  из областного бюджета в течение 2016 года.</t>
  </si>
  <si>
    <t>Произведена оплата ремонта Поддорской школы, произведенного в 2015 году</t>
  </si>
  <si>
    <t>Произведена ооалата выставленных счетов</t>
  </si>
  <si>
    <t>Произведено распределение  иных межбюджетных трансфертов между районами  из областного бюджета в течение 2016 года.</t>
  </si>
  <si>
    <t>Произведено перераспределение  ассигнований в течение 2016 года для софинансирование расходных обязательств по обустройству объектов инфраструктуры областных и районных центров парковых и рекреационных зон плоскостных сооружений, уличных тренажеров, площадок ГТО и установке этой площадки.</t>
  </si>
  <si>
    <t>Примечание (различия между первоначально утвержденным бюджетом и исполнением)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</si>
</sst>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000_р_."/>
    <numFmt numFmtId="173" formatCode="#,##0_р_."/>
    <numFmt numFmtId="174" formatCode="#,##0.00&quot;р.&quot;"/>
  </numFmts>
  <fonts count="47">
    <font>
      <sz val="10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1" fontId="1" fillId="6" borderId="10" xfId="0" applyNumberFormat="1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49" fontId="1" fillId="31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6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6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1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6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/>
    </xf>
    <xf numFmtId="1" fontId="1" fillId="34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6" borderId="10" xfId="0" applyNumberFormat="1" applyFont="1" applyFill="1" applyBorder="1" applyAlignment="1">
      <alignment horizontal="right"/>
    </xf>
    <xf numFmtId="0" fontId="1" fillId="31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6" borderId="10" xfId="0" applyNumberFormat="1" applyFont="1" applyFill="1" applyBorder="1" applyAlignment="1">
      <alignment horizontal="right"/>
    </xf>
    <xf numFmtId="0" fontId="1" fillId="6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justify" wrapText="1"/>
    </xf>
    <xf numFmtId="0" fontId="23" fillId="0" borderId="10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left" wrapText="1"/>
    </xf>
    <xf numFmtId="165" fontId="23" fillId="0" borderId="10" xfId="0" applyNumberFormat="1" applyFont="1" applyFill="1" applyBorder="1" applyAlignment="1">
      <alignment horizontal="center" wrapText="1"/>
    </xf>
    <xf numFmtId="165" fontId="23" fillId="0" borderId="10" xfId="0" applyNumberFormat="1" applyFont="1" applyFill="1" applyBorder="1" applyAlignment="1">
      <alignment horizontal="center" vertical="top" wrapText="1"/>
    </xf>
    <xf numFmtId="0" fontId="23" fillId="31" borderId="10" xfId="0" applyFont="1" applyFill="1" applyBorder="1" applyAlignment="1">
      <alignment wrapText="1"/>
    </xf>
    <xf numFmtId="165" fontId="23" fillId="31" borderId="10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 vertical="top" wrapText="1"/>
    </xf>
    <xf numFmtId="0" fontId="23" fillId="33" borderId="10" xfId="0" applyFont="1" applyFill="1" applyBorder="1" applyAlignment="1">
      <alignment wrapText="1"/>
    </xf>
    <xf numFmtId="165" fontId="23" fillId="33" borderId="10" xfId="0" applyNumberFormat="1" applyFont="1" applyFill="1" applyBorder="1" applyAlignment="1">
      <alignment/>
    </xf>
    <xf numFmtId="165" fontId="23" fillId="34" borderId="10" xfId="0" applyNumberFormat="1" applyFont="1" applyFill="1" applyBorder="1" applyAlignment="1">
      <alignment/>
    </xf>
    <xf numFmtId="165" fontId="23" fillId="0" borderId="14" xfId="0" applyNumberFormat="1" applyFont="1" applyFill="1" applyBorder="1" applyAlignment="1">
      <alignment horizontal="center" vertical="top" wrapText="1"/>
    </xf>
    <xf numFmtId="165" fontId="23" fillId="0" borderId="10" xfId="0" applyNumberFormat="1" applyFont="1" applyFill="1" applyBorder="1" applyAlignment="1">
      <alignment/>
    </xf>
    <xf numFmtId="165" fontId="23" fillId="0" borderId="15" xfId="0" applyNumberFormat="1" applyFont="1" applyFill="1" applyBorder="1" applyAlignment="1">
      <alignment horizontal="center" vertical="top" wrapText="1"/>
    </xf>
    <xf numFmtId="0" fontId="23" fillId="6" borderId="10" xfId="0" applyFont="1" applyFill="1" applyBorder="1" applyAlignment="1">
      <alignment vertical="top" wrapText="1"/>
    </xf>
    <xf numFmtId="165" fontId="23" fillId="6" borderId="10" xfId="0" applyNumberFormat="1" applyFont="1" applyFill="1" applyBorder="1" applyAlignment="1">
      <alignment horizontal="right"/>
    </xf>
    <xf numFmtId="165" fontId="23" fillId="0" borderId="16" xfId="0" applyNumberFormat="1" applyFont="1" applyFill="1" applyBorder="1" applyAlignment="1">
      <alignment horizontal="center" vertical="top" wrapText="1"/>
    </xf>
    <xf numFmtId="165" fontId="23" fillId="34" borderId="10" xfId="0" applyNumberFormat="1" applyFont="1" applyFill="1" applyBorder="1" applyAlignment="1">
      <alignment vertical="top" wrapText="1"/>
    </xf>
    <xf numFmtId="0" fontId="23" fillId="6" borderId="10" xfId="0" applyFont="1" applyFill="1" applyBorder="1" applyAlignment="1">
      <alignment horizontal="left" vertical="justify" wrapText="1"/>
    </xf>
    <xf numFmtId="0" fontId="23" fillId="0" borderId="10" xfId="0" applyFont="1" applyFill="1" applyBorder="1" applyAlignment="1">
      <alignment horizontal="left" vertical="justify" wrapText="1"/>
    </xf>
    <xf numFmtId="165" fontId="23" fillId="0" borderId="10" xfId="0" applyNumberFormat="1" applyFont="1" applyFill="1" applyBorder="1" applyAlignment="1">
      <alignment horizontal="right"/>
    </xf>
    <xf numFmtId="0" fontId="23" fillId="6" borderId="10" xfId="0" applyFont="1" applyFill="1" applyBorder="1" applyAlignment="1">
      <alignment wrapText="1"/>
    </xf>
    <xf numFmtId="165" fontId="23" fillId="6" borderId="10" xfId="0" applyNumberFormat="1" applyFont="1" applyFill="1" applyBorder="1" applyAlignment="1">
      <alignment/>
    </xf>
    <xf numFmtId="174" fontId="23" fillId="33" borderId="10" xfId="0" applyNumberFormat="1" applyFont="1" applyFill="1" applyBorder="1" applyAlignment="1">
      <alignment horizontal="left" vertical="justify" wrapText="1"/>
    </xf>
    <xf numFmtId="165" fontId="23" fillId="33" borderId="10" xfId="0" applyNumberFormat="1" applyFont="1" applyFill="1" applyBorder="1" applyAlignment="1">
      <alignment horizontal="right"/>
    </xf>
    <xf numFmtId="174" fontId="23" fillId="0" borderId="10" xfId="0" applyNumberFormat="1" applyFont="1" applyFill="1" applyBorder="1" applyAlignment="1">
      <alignment horizontal="left" vertical="justify" wrapText="1"/>
    </xf>
    <xf numFmtId="0" fontId="23" fillId="34" borderId="10" xfId="0" applyFont="1" applyFill="1" applyBorder="1" applyAlignment="1">
      <alignment horizontal="left" vertical="justify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wrapText="1"/>
    </xf>
    <xf numFmtId="0" fontId="23" fillId="0" borderId="10" xfId="0" applyFont="1" applyFill="1" applyBorder="1" applyAlignment="1">
      <alignment horizontal="left" wrapText="1"/>
    </xf>
    <xf numFmtId="165" fontId="23" fillId="31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vertical="top" wrapText="1"/>
    </xf>
    <xf numFmtId="164" fontId="23" fillId="6" borderId="10" xfId="0" applyNumberFormat="1" applyFont="1" applyFill="1" applyBorder="1" applyAlignment="1">
      <alignment/>
    </xf>
    <xf numFmtId="0" fontId="23" fillId="31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vertical="top" wrapText="1"/>
    </xf>
    <xf numFmtId="165" fontId="23" fillId="34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wrapText="1"/>
    </xf>
    <xf numFmtId="165" fontId="46" fillId="6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 wrapText="1"/>
    </xf>
    <xf numFmtId="165" fontId="23" fillId="0" borderId="10" xfId="0" applyNumberFormat="1" applyFont="1" applyFill="1" applyBorder="1" applyAlignment="1">
      <alignment/>
    </xf>
    <xf numFmtId="0" fontId="23" fillId="31" borderId="10" xfId="0" applyFont="1" applyFill="1" applyBorder="1" applyAlignment="1">
      <alignment horizontal="left" vertical="justify" wrapText="1"/>
    </xf>
    <xf numFmtId="165" fontId="25" fillId="6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4" fontId="25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justify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49" fontId="22" fillId="0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165" fontId="22" fillId="0" borderId="0" xfId="0" applyNumberFormat="1" applyFont="1" applyAlignment="1">
      <alignment vertical="top"/>
    </xf>
    <xf numFmtId="4" fontId="26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5"/>
  <sheetViews>
    <sheetView tabSelected="1" zoomScalePageLayoutView="0" workbookViewId="0" topLeftCell="A490">
      <selection activeCell="A512" sqref="A512"/>
    </sheetView>
  </sheetViews>
  <sheetFormatPr defaultColWidth="9.00390625" defaultRowHeight="12.75"/>
  <cols>
    <col min="1" max="1" width="49.25390625" style="89" customWidth="1"/>
    <col min="2" max="2" width="3.625" style="89" customWidth="1"/>
    <col min="3" max="3" width="3.125" style="89" customWidth="1"/>
    <col min="4" max="4" width="9.125" style="89" customWidth="1"/>
    <col min="5" max="5" width="5.00390625" style="89" customWidth="1"/>
    <col min="6" max="6" width="13.375" style="89" customWidth="1"/>
    <col min="7" max="7" width="13.25390625" style="89" customWidth="1"/>
    <col min="8" max="8" width="13.375" style="89" customWidth="1"/>
    <col min="9" max="9" width="13.625" style="89" customWidth="1"/>
    <col min="10" max="10" width="11.625" style="89" customWidth="1"/>
    <col min="11" max="11" width="28.875" style="93" customWidth="1"/>
  </cols>
  <sheetData>
    <row r="1" spans="1:11" ht="27.75" customHeight="1">
      <c r="A1" s="38" t="s">
        <v>491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5.25" customHeight="1">
      <c r="A2" s="38"/>
      <c r="B2" s="38"/>
      <c r="C2" s="38"/>
      <c r="D2" s="38"/>
      <c r="E2" s="85"/>
      <c r="F2" s="85"/>
      <c r="G2" s="85"/>
      <c r="H2" s="85"/>
      <c r="I2" s="85"/>
      <c r="J2" s="85"/>
      <c r="K2" s="86"/>
    </row>
    <row r="3" spans="1:11" ht="12.75">
      <c r="A3" s="87"/>
      <c r="B3" s="88"/>
      <c r="C3" s="88"/>
      <c r="D3" s="88"/>
      <c r="E3" s="88"/>
      <c r="F3" s="88"/>
      <c r="G3" s="88"/>
      <c r="H3" s="88"/>
      <c r="I3" s="88"/>
      <c r="J3" s="88"/>
      <c r="K3" s="86" t="s">
        <v>493</v>
      </c>
    </row>
    <row r="4" spans="1:11" ht="12.75">
      <c r="A4" s="39" t="s">
        <v>10</v>
      </c>
      <c r="B4" s="3" t="s">
        <v>11</v>
      </c>
      <c r="C4" s="3" t="s">
        <v>12</v>
      </c>
      <c r="D4" s="2" t="s">
        <v>13</v>
      </c>
      <c r="E4" s="3" t="s">
        <v>14</v>
      </c>
      <c r="F4" s="40" t="s">
        <v>492</v>
      </c>
      <c r="G4" s="41"/>
      <c r="H4" s="41"/>
      <c r="I4" s="41"/>
      <c r="J4" s="41"/>
      <c r="K4" s="42"/>
    </row>
    <row r="5" spans="1:11" s="37" customFormat="1" ht="33.75">
      <c r="A5" s="39"/>
      <c r="B5" s="35"/>
      <c r="C5" s="35"/>
      <c r="D5" s="36"/>
      <c r="E5" s="35"/>
      <c r="F5" s="43" t="s">
        <v>495</v>
      </c>
      <c r="G5" s="43" t="s">
        <v>494</v>
      </c>
      <c r="H5" s="44" t="s">
        <v>518</v>
      </c>
      <c r="I5" s="44" t="s">
        <v>519</v>
      </c>
      <c r="J5" s="44" t="s">
        <v>520</v>
      </c>
      <c r="K5" s="45" t="s">
        <v>553</v>
      </c>
    </row>
    <row r="6" spans="1:11" ht="12.75">
      <c r="A6" s="46" t="s">
        <v>15</v>
      </c>
      <c r="B6" s="11" t="s">
        <v>16</v>
      </c>
      <c r="C6" s="11"/>
      <c r="D6" s="11"/>
      <c r="E6" s="11"/>
      <c r="F6" s="47">
        <f>F7+F11+F38+F42+F55+F59</f>
        <v>22896500</v>
      </c>
      <c r="G6" s="47">
        <f>G7+G11+G38+G42+G55+G59</f>
        <v>23004468.25</v>
      </c>
      <c r="H6" s="47">
        <f>H7+H11+H38+H42+H55+H59</f>
        <v>21828004.099999998</v>
      </c>
      <c r="I6" s="47">
        <f>I7+I11+I38+I42+I55+I59</f>
        <v>-1068495.8999999994</v>
      </c>
      <c r="J6" s="47">
        <f>H6/F6*100</f>
        <v>95.3333657982661</v>
      </c>
      <c r="K6" s="48"/>
    </row>
    <row r="7" spans="1:11" ht="22.5">
      <c r="A7" s="49" t="s">
        <v>59</v>
      </c>
      <c r="B7" s="12" t="s">
        <v>16</v>
      </c>
      <c r="C7" s="12" t="s">
        <v>17</v>
      </c>
      <c r="D7" s="12"/>
      <c r="E7" s="12"/>
      <c r="F7" s="50">
        <f aca="true" t="shared" si="0" ref="F7:I9">F8</f>
        <v>1519000</v>
      </c>
      <c r="G7" s="50">
        <f t="shared" si="0"/>
        <v>1454500</v>
      </c>
      <c r="H7" s="50">
        <f t="shared" si="0"/>
        <v>1398894.9</v>
      </c>
      <c r="I7" s="50">
        <f t="shared" si="0"/>
        <v>-120105.1000000001</v>
      </c>
      <c r="J7" s="51">
        <f aca="true" t="shared" si="1" ref="J7:J70">H7/F7*100</f>
        <v>92.09314680710993</v>
      </c>
      <c r="K7" s="52" t="s">
        <v>521</v>
      </c>
    </row>
    <row r="8" spans="1:11" ht="12.75">
      <c r="A8" s="39" t="s">
        <v>51</v>
      </c>
      <c r="B8" s="13" t="s">
        <v>16</v>
      </c>
      <c r="C8" s="13" t="s">
        <v>17</v>
      </c>
      <c r="D8" s="13" t="s">
        <v>170</v>
      </c>
      <c r="E8" s="13"/>
      <c r="F8" s="53">
        <f t="shared" si="0"/>
        <v>1519000</v>
      </c>
      <c r="G8" s="53">
        <f t="shared" si="0"/>
        <v>1454500</v>
      </c>
      <c r="H8" s="53">
        <f t="shared" si="0"/>
        <v>1398894.9</v>
      </c>
      <c r="I8" s="53">
        <f t="shared" si="0"/>
        <v>-120105.1000000001</v>
      </c>
      <c r="J8" s="47">
        <f t="shared" si="1"/>
        <v>92.09314680710993</v>
      </c>
      <c r="K8" s="54"/>
    </row>
    <row r="9" spans="1:11" ht="12.75">
      <c r="A9" s="39" t="s">
        <v>60</v>
      </c>
      <c r="B9" s="13" t="s">
        <v>16</v>
      </c>
      <c r="C9" s="13" t="s">
        <v>17</v>
      </c>
      <c r="D9" s="13" t="s">
        <v>171</v>
      </c>
      <c r="E9" s="13"/>
      <c r="F9" s="53">
        <f t="shared" si="0"/>
        <v>1519000</v>
      </c>
      <c r="G9" s="53">
        <f t="shared" si="0"/>
        <v>1454500</v>
      </c>
      <c r="H9" s="53">
        <f t="shared" si="0"/>
        <v>1398894.9</v>
      </c>
      <c r="I9" s="53">
        <f t="shared" si="0"/>
        <v>-120105.1000000001</v>
      </c>
      <c r="J9" s="47">
        <f t="shared" si="1"/>
        <v>92.09314680710993</v>
      </c>
      <c r="K9" s="54"/>
    </row>
    <row r="10" spans="1:11" ht="22.5">
      <c r="A10" s="55" t="s">
        <v>61</v>
      </c>
      <c r="B10" s="14" t="s">
        <v>16</v>
      </c>
      <c r="C10" s="14" t="s">
        <v>17</v>
      </c>
      <c r="D10" s="14" t="s">
        <v>171</v>
      </c>
      <c r="E10" s="14" t="s">
        <v>62</v>
      </c>
      <c r="F10" s="56">
        <v>1519000</v>
      </c>
      <c r="G10" s="56">
        <v>1454500</v>
      </c>
      <c r="H10" s="56">
        <v>1398894.9</v>
      </c>
      <c r="I10" s="56">
        <f>H10-F10</f>
        <v>-120105.1000000001</v>
      </c>
      <c r="J10" s="47">
        <f t="shared" si="1"/>
        <v>92.09314680710993</v>
      </c>
      <c r="K10" s="57"/>
    </row>
    <row r="11" spans="1:11" ht="33.75">
      <c r="A11" s="49" t="s">
        <v>0</v>
      </c>
      <c r="B11" s="12" t="s">
        <v>16</v>
      </c>
      <c r="C11" s="12" t="s">
        <v>18</v>
      </c>
      <c r="D11" s="12"/>
      <c r="E11" s="12"/>
      <c r="F11" s="50">
        <f>F12+F29</f>
        <v>19913800</v>
      </c>
      <c r="G11" s="50">
        <f>G12+G29</f>
        <v>20141304.25</v>
      </c>
      <c r="H11" s="50">
        <f>H12+H29</f>
        <v>19365351.75</v>
      </c>
      <c r="I11" s="50">
        <f>I12+I29</f>
        <v>-548448.2499999993</v>
      </c>
      <c r="J11" s="51">
        <f t="shared" si="1"/>
        <v>97.24588852956242</v>
      </c>
      <c r="K11" s="58"/>
    </row>
    <row r="12" spans="1:11" ht="22.5">
      <c r="A12" s="39" t="s">
        <v>63</v>
      </c>
      <c r="B12" s="13" t="s">
        <v>16</v>
      </c>
      <c r="C12" s="13" t="s">
        <v>18</v>
      </c>
      <c r="D12" s="13" t="s">
        <v>172</v>
      </c>
      <c r="E12" s="13"/>
      <c r="F12" s="53">
        <f>F13+F17+F19+F23+F25+F27</f>
        <v>19911800</v>
      </c>
      <c r="G12" s="53">
        <f>G13+G17+G19+G23+G25+G27</f>
        <v>20129504.25</v>
      </c>
      <c r="H12" s="53">
        <f>H13+H17+H19+H23+H25+H27</f>
        <v>19353551.75</v>
      </c>
      <c r="I12" s="53">
        <f>I13+I17+I19+I23+I25+I27</f>
        <v>-558248.2499999993</v>
      </c>
      <c r="J12" s="47">
        <f t="shared" si="1"/>
        <v>97.19639485129422</v>
      </c>
      <c r="K12" s="48"/>
    </row>
    <row r="13" spans="1:11" ht="12.75">
      <c r="A13" s="39" t="s">
        <v>60</v>
      </c>
      <c r="B13" s="13" t="s">
        <v>16</v>
      </c>
      <c r="C13" s="13" t="s">
        <v>18</v>
      </c>
      <c r="D13" s="13" t="s">
        <v>173</v>
      </c>
      <c r="E13" s="13"/>
      <c r="F13" s="53">
        <f>F14+F15+F16</f>
        <v>16610500</v>
      </c>
      <c r="G13" s="53">
        <f>G14+G15+G16</f>
        <v>16808795</v>
      </c>
      <c r="H13" s="53">
        <f>H14+H15+H16</f>
        <v>16032842.5</v>
      </c>
      <c r="I13" s="53">
        <f>I14+I15+I16</f>
        <v>-577657.4999999995</v>
      </c>
      <c r="J13" s="47">
        <f t="shared" si="1"/>
        <v>96.52233526985943</v>
      </c>
      <c r="K13" s="48"/>
    </row>
    <row r="14" spans="1:11" ht="22.5">
      <c r="A14" s="55" t="s">
        <v>61</v>
      </c>
      <c r="B14" s="14" t="s">
        <v>16</v>
      </c>
      <c r="C14" s="14" t="s">
        <v>18</v>
      </c>
      <c r="D14" s="14" t="s">
        <v>173</v>
      </c>
      <c r="E14" s="14" t="s">
        <v>62</v>
      </c>
      <c r="F14" s="56">
        <v>15864700</v>
      </c>
      <c r="G14" s="56">
        <v>15636800</v>
      </c>
      <c r="H14" s="56">
        <v>14885176.73</v>
      </c>
      <c r="I14" s="56">
        <f>H14-F14</f>
        <v>-979523.2699999996</v>
      </c>
      <c r="J14" s="47">
        <f t="shared" si="1"/>
        <v>93.825768719232</v>
      </c>
      <c r="K14" s="52" t="s">
        <v>521</v>
      </c>
    </row>
    <row r="15" spans="1:11" ht="22.5">
      <c r="A15" s="55" t="s">
        <v>64</v>
      </c>
      <c r="B15" s="14" t="s">
        <v>16</v>
      </c>
      <c r="C15" s="14" t="s">
        <v>18</v>
      </c>
      <c r="D15" s="14" t="s">
        <v>173</v>
      </c>
      <c r="E15" s="14" t="s">
        <v>65</v>
      </c>
      <c r="F15" s="56">
        <v>678400</v>
      </c>
      <c r="G15" s="56">
        <v>1078595</v>
      </c>
      <c r="H15" s="56">
        <v>1055826.78</v>
      </c>
      <c r="I15" s="56">
        <f>H15-F15</f>
        <v>377426.78</v>
      </c>
      <c r="J15" s="47">
        <f t="shared" si="1"/>
        <v>155.63484375000002</v>
      </c>
      <c r="K15" s="54"/>
    </row>
    <row r="16" spans="1:11" ht="21" customHeight="1">
      <c r="A16" s="59" t="s">
        <v>66</v>
      </c>
      <c r="B16" s="14" t="s">
        <v>16</v>
      </c>
      <c r="C16" s="14" t="s">
        <v>18</v>
      </c>
      <c r="D16" s="14" t="s">
        <v>173</v>
      </c>
      <c r="E16" s="14" t="s">
        <v>67</v>
      </c>
      <c r="F16" s="56">
        <v>67400</v>
      </c>
      <c r="G16" s="56">
        <v>93400</v>
      </c>
      <c r="H16" s="56">
        <v>91838.99</v>
      </c>
      <c r="I16" s="56">
        <f>H16-F16</f>
        <v>24438.990000000005</v>
      </c>
      <c r="J16" s="47">
        <f t="shared" si="1"/>
        <v>136.2596290801187</v>
      </c>
      <c r="K16" s="57"/>
    </row>
    <row r="17" spans="1:11" ht="12.75">
      <c r="A17" s="60" t="s">
        <v>129</v>
      </c>
      <c r="B17" s="13" t="s">
        <v>16</v>
      </c>
      <c r="C17" s="13" t="s">
        <v>18</v>
      </c>
      <c r="D17" s="13" t="s">
        <v>174</v>
      </c>
      <c r="E17" s="13"/>
      <c r="F17" s="61">
        <f>F18</f>
        <v>2000</v>
      </c>
      <c r="G17" s="61">
        <f>G18</f>
        <v>2000</v>
      </c>
      <c r="H17" s="61">
        <f>H18</f>
        <v>2000</v>
      </c>
      <c r="I17" s="61">
        <f>I18</f>
        <v>0</v>
      </c>
      <c r="J17" s="47">
        <f t="shared" si="1"/>
        <v>100</v>
      </c>
      <c r="K17" s="48"/>
    </row>
    <row r="18" spans="1:11" ht="22.5">
      <c r="A18" s="55" t="s">
        <v>64</v>
      </c>
      <c r="B18" s="14" t="s">
        <v>16</v>
      </c>
      <c r="C18" s="14" t="s">
        <v>18</v>
      </c>
      <c r="D18" s="14" t="s">
        <v>174</v>
      </c>
      <c r="E18" s="14" t="s">
        <v>65</v>
      </c>
      <c r="F18" s="56">
        <v>2000</v>
      </c>
      <c r="G18" s="56">
        <v>2000</v>
      </c>
      <c r="H18" s="56">
        <v>2000</v>
      </c>
      <c r="I18" s="56">
        <f>H18-F18</f>
        <v>0</v>
      </c>
      <c r="J18" s="47">
        <f t="shared" si="1"/>
        <v>100</v>
      </c>
      <c r="K18" s="48"/>
    </row>
    <row r="19" spans="1:11" ht="21.75" customHeight="1">
      <c r="A19" s="39" t="s">
        <v>68</v>
      </c>
      <c r="B19" s="13" t="s">
        <v>16</v>
      </c>
      <c r="C19" s="13" t="s">
        <v>18</v>
      </c>
      <c r="D19" s="13" t="s">
        <v>175</v>
      </c>
      <c r="E19" s="13"/>
      <c r="F19" s="53">
        <f>F20+F21+F22</f>
        <v>2639100</v>
      </c>
      <c r="G19" s="53">
        <f>G20+G21+G22</f>
        <v>2629300</v>
      </c>
      <c r="H19" s="53">
        <f>H20+H21+H22</f>
        <v>2629300</v>
      </c>
      <c r="I19" s="53">
        <f>I20+I21+I22</f>
        <v>-9799.999999999796</v>
      </c>
      <c r="J19" s="47">
        <f t="shared" si="1"/>
        <v>99.62866128604449</v>
      </c>
      <c r="K19" s="48"/>
    </row>
    <row r="20" spans="1:11" ht="22.5">
      <c r="A20" s="55" t="s">
        <v>61</v>
      </c>
      <c r="B20" s="14" t="s">
        <v>16</v>
      </c>
      <c r="C20" s="14" t="s">
        <v>18</v>
      </c>
      <c r="D20" s="14" t="s">
        <v>175</v>
      </c>
      <c r="E20" s="14" t="s">
        <v>62</v>
      </c>
      <c r="F20" s="56">
        <v>2505000</v>
      </c>
      <c r="G20" s="56">
        <v>2453475.22</v>
      </c>
      <c r="H20" s="56">
        <v>2453475.22</v>
      </c>
      <c r="I20" s="56">
        <f>H20-F20</f>
        <v>-51524.779999999795</v>
      </c>
      <c r="J20" s="47">
        <f t="shared" si="1"/>
        <v>97.94312255489022</v>
      </c>
      <c r="K20" s="48"/>
    </row>
    <row r="21" spans="1:11" ht="22.5">
      <c r="A21" s="55" t="s">
        <v>64</v>
      </c>
      <c r="B21" s="14" t="s">
        <v>16</v>
      </c>
      <c r="C21" s="14" t="s">
        <v>18</v>
      </c>
      <c r="D21" s="14" t="s">
        <v>175</v>
      </c>
      <c r="E21" s="14" t="s">
        <v>65</v>
      </c>
      <c r="F21" s="56">
        <v>134100</v>
      </c>
      <c r="G21" s="56">
        <v>175324.78</v>
      </c>
      <c r="H21" s="56">
        <v>175324.78</v>
      </c>
      <c r="I21" s="56">
        <f>H21-F21</f>
        <v>41224.78</v>
      </c>
      <c r="J21" s="47">
        <f t="shared" si="1"/>
        <v>130.74181953765847</v>
      </c>
      <c r="K21" s="48"/>
    </row>
    <row r="22" spans="1:11" ht="12.75">
      <c r="A22" s="59" t="s">
        <v>66</v>
      </c>
      <c r="B22" s="14" t="s">
        <v>16</v>
      </c>
      <c r="C22" s="14" t="s">
        <v>18</v>
      </c>
      <c r="D22" s="14" t="s">
        <v>175</v>
      </c>
      <c r="E22" s="14" t="s">
        <v>67</v>
      </c>
      <c r="F22" s="56">
        <v>0</v>
      </c>
      <c r="G22" s="56">
        <v>500</v>
      </c>
      <c r="H22" s="56">
        <v>500</v>
      </c>
      <c r="I22" s="56">
        <f>H22-F22</f>
        <v>500</v>
      </c>
      <c r="J22" s="47" t="e">
        <f t="shared" si="1"/>
        <v>#DIV/0!</v>
      </c>
      <c r="K22" s="48"/>
    </row>
    <row r="23" spans="1:11" ht="56.25">
      <c r="A23" s="39" t="s">
        <v>176</v>
      </c>
      <c r="B23" s="13" t="s">
        <v>16</v>
      </c>
      <c r="C23" s="13" t="s">
        <v>18</v>
      </c>
      <c r="D23" s="13" t="s">
        <v>177</v>
      </c>
      <c r="E23" s="13"/>
      <c r="F23" s="61">
        <f>F24</f>
        <v>1500</v>
      </c>
      <c r="G23" s="61">
        <f>G24</f>
        <v>1500</v>
      </c>
      <c r="H23" s="61">
        <f>H24</f>
        <v>1500</v>
      </c>
      <c r="I23" s="61">
        <f>I24</f>
        <v>0</v>
      </c>
      <c r="J23" s="47">
        <f t="shared" si="1"/>
        <v>100</v>
      </c>
      <c r="K23" s="48"/>
    </row>
    <row r="24" spans="1:11" ht="22.5">
      <c r="A24" s="55" t="s">
        <v>64</v>
      </c>
      <c r="B24" s="14" t="s">
        <v>16</v>
      </c>
      <c r="C24" s="14" t="s">
        <v>18</v>
      </c>
      <c r="D24" s="14" t="s">
        <v>177</v>
      </c>
      <c r="E24" s="14" t="s">
        <v>65</v>
      </c>
      <c r="F24" s="56">
        <v>1500</v>
      </c>
      <c r="G24" s="56">
        <v>1500</v>
      </c>
      <c r="H24" s="56">
        <v>1500</v>
      </c>
      <c r="I24" s="56">
        <f>H24-F24</f>
        <v>0</v>
      </c>
      <c r="J24" s="47">
        <f t="shared" si="1"/>
        <v>100</v>
      </c>
      <c r="K24" s="48"/>
    </row>
    <row r="25" spans="1:11" ht="22.5">
      <c r="A25" s="39" t="s">
        <v>130</v>
      </c>
      <c r="B25" s="13" t="s">
        <v>16</v>
      </c>
      <c r="C25" s="13" t="s">
        <v>18</v>
      </c>
      <c r="D25" s="13" t="s">
        <v>178</v>
      </c>
      <c r="E25" s="13"/>
      <c r="F25" s="61">
        <f>F26</f>
        <v>527000</v>
      </c>
      <c r="G25" s="61">
        <f>G26</f>
        <v>550261.39</v>
      </c>
      <c r="H25" s="61">
        <f>H26</f>
        <v>550261.39</v>
      </c>
      <c r="I25" s="61">
        <f>I26</f>
        <v>23261.390000000014</v>
      </c>
      <c r="J25" s="47">
        <f t="shared" si="1"/>
        <v>104.41392599620494</v>
      </c>
      <c r="K25" s="48"/>
    </row>
    <row r="26" spans="1:11" ht="22.5">
      <c r="A26" s="55" t="s">
        <v>64</v>
      </c>
      <c r="B26" s="14" t="s">
        <v>16</v>
      </c>
      <c r="C26" s="14" t="s">
        <v>18</v>
      </c>
      <c r="D26" s="14" t="s">
        <v>178</v>
      </c>
      <c r="E26" s="14" t="s">
        <v>65</v>
      </c>
      <c r="F26" s="56">
        <v>527000</v>
      </c>
      <c r="G26" s="56">
        <v>550261.39</v>
      </c>
      <c r="H26" s="56">
        <v>550261.39</v>
      </c>
      <c r="I26" s="56">
        <f>H26-F26</f>
        <v>23261.390000000014</v>
      </c>
      <c r="J26" s="47">
        <f t="shared" si="1"/>
        <v>104.41392599620494</v>
      </c>
      <c r="K26" s="48"/>
    </row>
    <row r="27" spans="1:11" ht="33.75">
      <c r="A27" s="39" t="s">
        <v>131</v>
      </c>
      <c r="B27" s="13" t="s">
        <v>16</v>
      </c>
      <c r="C27" s="13" t="s">
        <v>18</v>
      </c>
      <c r="D27" s="13" t="s">
        <v>179</v>
      </c>
      <c r="E27" s="13"/>
      <c r="F27" s="61">
        <f>F28</f>
        <v>131700</v>
      </c>
      <c r="G27" s="61">
        <f>G28</f>
        <v>137647.86</v>
      </c>
      <c r="H27" s="61">
        <f>H28</f>
        <v>137647.86</v>
      </c>
      <c r="I27" s="61">
        <f>I28</f>
        <v>5947.859999999986</v>
      </c>
      <c r="J27" s="47">
        <f t="shared" si="1"/>
        <v>104.51621867881549</v>
      </c>
      <c r="K27" s="48"/>
    </row>
    <row r="28" spans="1:11" ht="22.5">
      <c r="A28" s="55" t="s">
        <v>64</v>
      </c>
      <c r="B28" s="14" t="s">
        <v>16</v>
      </c>
      <c r="C28" s="14" t="s">
        <v>18</v>
      </c>
      <c r="D28" s="14" t="s">
        <v>179</v>
      </c>
      <c r="E28" s="14" t="s">
        <v>65</v>
      </c>
      <c r="F28" s="56">
        <v>131700</v>
      </c>
      <c r="G28" s="56">
        <v>137647.86</v>
      </c>
      <c r="H28" s="56">
        <v>137647.86</v>
      </c>
      <c r="I28" s="56">
        <f>H28-F28</f>
        <v>5947.859999999986</v>
      </c>
      <c r="J28" s="47">
        <f t="shared" si="1"/>
        <v>104.51621867881549</v>
      </c>
      <c r="K28" s="48"/>
    </row>
    <row r="29" spans="1:11" ht="12.75">
      <c r="A29" s="39" t="s">
        <v>69</v>
      </c>
      <c r="B29" s="13" t="s">
        <v>16</v>
      </c>
      <c r="C29" s="13" t="s">
        <v>18</v>
      </c>
      <c r="D29" s="15" t="s">
        <v>180</v>
      </c>
      <c r="E29" s="13"/>
      <c r="F29" s="53">
        <f>F30+F32+F34+F36</f>
        <v>2000</v>
      </c>
      <c r="G29" s="53">
        <f>G30+G32+G34+G36</f>
        <v>11800</v>
      </c>
      <c r="H29" s="53">
        <f>H30+H32+H34+H36</f>
        <v>11800</v>
      </c>
      <c r="I29" s="53">
        <f>I30+I32+I34+I36</f>
        <v>9800</v>
      </c>
      <c r="J29" s="47">
        <f t="shared" si="1"/>
        <v>590</v>
      </c>
      <c r="K29" s="48"/>
    </row>
    <row r="30" spans="1:11" ht="45">
      <c r="A30" s="39" t="s">
        <v>133</v>
      </c>
      <c r="B30" s="13" t="s">
        <v>16</v>
      </c>
      <c r="C30" s="13" t="s">
        <v>18</v>
      </c>
      <c r="D30" s="15" t="s">
        <v>181</v>
      </c>
      <c r="E30" s="13"/>
      <c r="F30" s="53">
        <f>F31</f>
        <v>500</v>
      </c>
      <c r="G30" s="53">
        <f>G31</f>
        <v>500</v>
      </c>
      <c r="H30" s="53">
        <f>H31</f>
        <v>500</v>
      </c>
      <c r="I30" s="53">
        <f>I31</f>
        <v>0</v>
      </c>
      <c r="J30" s="47">
        <f t="shared" si="1"/>
        <v>100</v>
      </c>
      <c r="K30" s="48"/>
    </row>
    <row r="31" spans="1:11" ht="12.75">
      <c r="A31" s="62" t="s">
        <v>134</v>
      </c>
      <c r="B31" s="14" t="s">
        <v>16</v>
      </c>
      <c r="C31" s="14" t="s">
        <v>18</v>
      </c>
      <c r="D31" s="16" t="s">
        <v>181</v>
      </c>
      <c r="E31" s="14" t="s">
        <v>135</v>
      </c>
      <c r="F31" s="63">
        <v>500</v>
      </c>
      <c r="G31" s="63">
        <v>500</v>
      </c>
      <c r="H31" s="63">
        <v>500</v>
      </c>
      <c r="I31" s="56">
        <f>H31-F31</f>
        <v>0</v>
      </c>
      <c r="J31" s="47">
        <f t="shared" si="1"/>
        <v>100</v>
      </c>
      <c r="K31" s="48"/>
    </row>
    <row r="32" spans="1:11" ht="89.25" customHeight="1">
      <c r="A32" s="39" t="s">
        <v>136</v>
      </c>
      <c r="B32" s="13" t="s">
        <v>16</v>
      </c>
      <c r="C32" s="13" t="s">
        <v>18</v>
      </c>
      <c r="D32" s="15" t="s">
        <v>182</v>
      </c>
      <c r="E32" s="13"/>
      <c r="F32" s="53">
        <f>F33</f>
        <v>500</v>
      </c>
      <c r="G32" s="53">
        <f>G33</f>
        <v>500</v>
      </c>
      <c r="H32" s="53">
        <f>H33</f>
        <v>500</v>
      </c>
      <c r="I32" s="53">
        <f>I33</f>
        <v>0</v>
      </c>
      <c r="J32" s="47">
        <f t="shared" si="1"/>
        <v>100</v>
      </c>
      <c r="K32" s="48"/>
    </row>
    <row r="33" spans="1:11" ht="12.75">
      <c r="A33" s="62" t="s">
        <v>134</v>
      </c>
      <c r="B33" s="14" t="s">
        <v>16</v>
      </c>
      <c r="C33" s="14" t="s">
        <v>18</v>
      </c>
      <c r="D33" s="16" t="s">
        <v>182</v>
      </c>
      <c r="E33" s="14" t="s">
        <v>135</v>
      </c>
      <c r="F33" s="63">
        <v>500</v>
      </c>
      <c r="G33" s="63">
        <v>500</v>
      </c>
      <c r="H33" s="63">
        <v>500</v>
      </c>
      <c r="I33" s="56">
        <f>H33-F33</f>
        <v>0</v>
      </c>
      <c r="J33" s="47">
        <f t="shared" si="1"/>
        <v>100</v>
      </c>
      <c r="K33" s="48"/>
    </row>
    <row r="34" spans="1:11" ht="21" customHeight="1">
      <c r="A34" s="39" t="s">
        <v>68</v>
      </c>
      <c r="B34" s="2" t="s">
        <v>16</v>
      </c>
      <c r="C34" s="2" t="s">
        <v>18</v>
      </c>
      <c r="D34" s="2" t="s">
        <v>183</v>
      </c>
      <c r="E34" s="2"/>
      <c r="F34" s="53">
        <f>F35</f>
        <v>0</v>
      </c>
      <c r="G34" s="53">
        <f>G35</f>
        <v>9800</v>
      </c>
      <c r="H34" s="53">
        <f>H35</f>
        <v>9800</v>
      </c>
      <c r="I34" s="53">
        <f>I35</f>
        <v>9800</v>
      </c>
      <c r="J34" s="47" t="e">
        <f t="shared" si="1"/>
        <v>#DIV/0!</v>
      </c>
      <c r="K34" s="48" t="s">
        <v>522</v>
      </c>
    </row>
    <row r="35" spans="1:11" ht="12.75">
      <c r="A35" s="62" t="s">
        <v>70</v>
      </c>
      <c r="B35" s="7" t="s">
        <v>16</v>
      </c>
      <c r="C35" s="7" t="s">
        <v>18</v>
      </c>
      <c r="D35" s="7" t="s">
        <v>183</v>
      </c>
      <c r="E35" s="7" t="s">
        <v>5</v>
      </c>
      <c r="F35" s="56">
        <v>0</v>
      </c>
      <c r="G35" s="56">
        <v>9800</v>
      </c>
      <c r="H35" s="56">
        <v>9800</v>
      </c>
      <c r="I35" s="56">
        <f>H35-F35</f>
        <v>9800</v>
      </c>
      <c r="J35" s="47" t="e">
        <f t="shared" si="1"/>
        <v>#DIV/0!</v>
      </c>
      <c r="K35" s="48"/>
    </row>
    <row r="36" spans="1:11" ht="56.25">
      <c r="A36" s="39" t="s">
        <v>184</v>
      </c>
      <c r="B36" s="13" t="s">
        <v>16</v>
      </c>
      <c r="C36" s="13" t="s">
        <v>18</v>
      </c>
      <c r="D36" s="13" t="s">
        <v>185</v>
      </c>
      <c r="E36" s="13"/>
      <c r="F36" s="53">
        <f>F37</f>
        <v>1000</v>
      </c>
      <c r="G36" s="53">
        <f>G37</f>
        <v>1000</v>
      </c>
      <c r="H36" s="53">
        <f>H37</f>
        <v>1000</v>
      </c>
      <c r="I36" s="53">
        <f>I37</f>
        <v>0</v>
      </c>
      <c r="J36" s="47">
        <f t="shared" si="1"/>
        <v>100</v>
      </c>
      <c r="K36" s="48"/>
    </row>
    <row r="37" spans="1:11" ht="12.75">
      <c r="A37" s="62" t="s">
        <v>70</v>
      </c>
      <c r="B37" s="14" t="s">
        <v>16</v>
      </c>
      <c r="C37" s="14" t="s">
        <v>18</v>
      </c>
      <c r="D37" s="14" t="s">
        <v>185</v>
      </c>
      <c r="E37" s="14" t="s">
        <v>5</v>
      </c>
      <c r="F37" s="56">
        <v>1000</v>
      </c>
      <c r="G37" s="56">
        <v>1000</v>
      </c>
      <c r="H37" s="56">
        <v>1000</v>
      </c>
      <c r="I37" s="56">
        <f>H37-F37</f>
        <v>0</v>
      </c>
      <c r="J37" s="47">
        <f t="shared" si="1"/>
        <v>100</v>
      </c>
      <c r="K37" s="48"/>
    </row>
    <row r="38" spans="1:11" ht="12.75">
      <c r="A38" s="64" t="s">
        <v>57</v>
      </c>
      <c r="B38" s="12" t="s">
        <v>16</v>
      </c>
      <c r="C38" s="12" t="s">
        <v>33</v>
      </c>
      <c r="D38" s="17"/>
      <c r="E38" s="12"/>
      <c r="F38" s="65">
        <f aca="true" t="shared" si="2" ref="F38:I40">F39</f>
        <v>8700</v>
      </c>
      <c r="G38" s="65">
        <f t="shared" si="2"/>
        <v>3164</v>
      </c>
      <c r="H38" s="65">
        <f t="shared" si="2"/>
        <v>3163.88</v>
      </c>
      <c r="I38" s="65">
        <f t="shared" si="2"/>
        <v>-5536.12</v>
      </c>
      <c r="J38" s="51">
        <f t="shared" si="1"/>
        <v>36.366436781609195</v>
      </c>
      <c r="K38" s="58"/>
    </row>
    <row r="39" spans="1:11" ht="25.5" customHeight="1">
      <c r="A39" s="66" t="s">
        <v>58</v>
      </c>
      <c r="B39" s="13" t="s">
        <v>16</v>
      </c>
      <c r="C39" s="13" t="s">
        <v>33</v>
      </c>
      <c r="D39" s="13" t="s">
        <v>186</v>
      </c>
      <c r="E39" s="13"/>
      <c r="F39" s="61">
        <f t="shared" si="2"/>
        <v>8700</v>
      </c>
      <c r="G39" s="61">
        <f t="shared" si="2"/>
        <v>3164</v>
      </c>
      <c r="H39" s="61">
        <f t="shared" si="2"/>
        <v>3163.88</v>
      </c>
      <c r="I39" s="61">
        <f t="shared" si="2"/>
        <v>-5536.12</v>
      </c>
      <c r="J39" s="47">
        <f t="shared" si="1"/>
        <v>36.366436781609195</v>
      </c>
      <c r="K39" s="52" t="s">
        <v>523</v>
      </c>
    </row>
    <row r="40" spans="1:11" ht="26.25" customHeight="1">
      <c r="A40" s="60" t="s">
        <v>58</v>
      </c>
      <c r="B40" s="13" t="s">
        <v>16</v>
      </c>
      <c r="C40" s="13" t="s">
        <v>33</v>
      </c>
      <c r="D40" s="13" t="s">
        <v>187</v>
      </c>
      <c r="E40" s="13"/>
      <c r="F40" s="61">
        <f t="shared" si="2"/>
        <v>8700</v>
      </c>
      <c r="G40" s="61">
        <f t="shared" si="2"/>
        <v>3164</v>
      </c>
      <c r="H40" s="61">
        <f t="shared" si="2"/>
        <v>3163.88</v>
      </c>
      <c r="I40" s="61">
        <f t="shared" si="2"/>
        <v>-5536.12</v>
      </c>
      <c r="J40" s="47">
        <f t="shared" si="1"/>
        <v>36.366436781609195</v>
      </c>
      <c r="K40" s="54"/>
    </row>
    <row r="41" spans="1:11" ht="22.5">
      <c r="A41" s="55" t="s">
        <v>64</v>
      </c>
      <c r="B41" s="14" t="s">
        <v>16</v>
      </c>
      <c r="C41" s="14" t="s">
        <v>33</v>
      </c>
      <c r="D41" s="14" t="s">
        <v>187</v>
      </c>
      <c r="E41" s="14" t="s">
        <v>65</v>
      </c>
      <c r="F41" s="56">
        <v>8700</v>
      </c>
      <c r="G41" s="56">
        <v>3164</v>
      </c>
      <c r="H41" s="56">
        <v>3163.88</v>
      </c>
      <c r="I41" s="56">
        <f>H41-F41</f>
        <v>-5536.12</v>
      </c>
      <c r="J41" s="47">
        <f t="shared" si="1"/>
        <v>36.366436781609195</v>
      </c>
      <c r="K41" s="57"/>
    </row>
    <row r="42" spans="1:11" ht="22.5">
      <c r="A42" s="67" t="s">
        <v>52</v>
      </c>
      <c r="B42" s="18" t="s">
        <v>16</v>
      </c>
      <c r="C42" s="18" t="s">
        <v>19</v>
      </c>
      <c r="D42" s="18"/>
      <c r="E42" s="18"/>
      <c r="F42" s="51">
        <f>F44+F48</f>
        <v>920300</v>
      </c>
      <c r="G42" s="51">
        <f>G44+G48</f>
        <v>927600</v>
      </c>
      <c r="H42" s="51">
        <f>H44+H48</f>
        <v>871759.23</v>
      </c>
      <c r="I42" s="51">
        <f>I44+I48</f>
        <v>-48540.77000000003</v>
      </c>
      <c r="J42" s="51">
        <f t="shared" si="1"/>
        <v>94.72554927740954</v>
      </c>
      <c r="K42" s="58"/>
    </row>
    <row r="43" spans="1:11" ht="12.75">
      <c r="A43" s="60" t="s">
        <v>71</v>
      </c>
      <c r="B43" s="13" t="s">
        <v>16</v>
      </c>
      <c r="C43" s="13" t="s">
        <v>19</v>
      </c>
      <c r="D43" s="13" t="s">
        <v>188</v>
      </c>
      <c r="E43" s="13"/>
      <c r="F43" s="53">
        <f>F44+F48</f>
        <v>920300</v>
      </c>
      <c r="G43" s="53">
        <f>G44+G48</f>
        <v>927600</v>
      </c>
      <c r="H43" s="53">
        <f>H44+H48</f>
        <v>871759.23</v>
      </c>
      <c r="I43" s="53">
        <f>I44+I48</f>
        <v>-48540.77000000003</v>
      </c>
      <c r="J43" s="47">
        <f t="shared" si="1"/>
        <v>94.72554927740954</v>
      </c>
      <c r="K43" s="48"/>
    </row>
    <row r="44" spans="1:11" ht="12.75">
      <c r="A44" s="39" t="s">
        <v>72</v>
      </c>
      <c r="B44" s="13" t="s">
        <v>16</v>
      </c>
      <c r="C44" s="13" t="s">
        <v>19</v>
      </c>
      <c r="D44" s="13" t="s">
        <v>189</v>
      </c>
      <c r="E44" s="13"/>
      <c r="F44" s="61">
        <f>F45</f>
        <v>615500</v>
      </c>
      <c r="G44" s="61">
        <f>G45</f>
        <v>655550</v>
      </c>
      <c r="H44" s="61">
        <f>H45</f>
        <v>599899.74</v>
      </c>
      <c r="I44" s="61">
        <f>I45</f>
        <v>-15600.260000000053</v>
      </c>
      <c r="J44" s="47">
        <f t="shared" si="1"/>
        <v>97.465432981316</v>
      </c>
      <c r="K44" s="48"/>
    </row>
    <row r="45" spans="1:11" ht="12.75">
      <c r="A45" s="39" t="s">
        <v>60</v>
      </c>
      <c r="B45" s="13" t="s">
        <v>16</v>
      </c>
      <c r="C45" s="13" t="s">
        <v>19</v>
      </c>
      <c r="D45" s="13" t="s">
        <v>190</v>
      </c>
      <c r="E45" s="13"/>
      <c r="F45" s="61">
        <f>F46+F47</f>
        <v>615500</v>
      </c>
      <c r="G45" s="61">
        <f>G46+G47</f>
        <v>655550</v>
      </c>
      <c r="H45" s="61">
        <f>H46+H47</f>
        <v>599899.74</v>
      </c>
      <c r="I45" s="61">
        <f>I46+I47</f>
        <v>-15600.260000000053</v>
      </c>
      <c r="J45" s="47">
        <f t="shared" si="1"/>
        <v>97.465432981316</v>
      </c>
      <c r="K45" s="48"/>
    </row>
    <row r="46" spans="1:11" ht="22.5">
      <c r="A46" s="55" t="s">
        <v>61</v>
      </c>
      <c r="B46" s="14" t="s">
        <v>16</v>
      </c>
      <c r="C46" s="14" t="s">
        <v>19</v>
      </c>
      <c r="D46" s="14" t="s">
        <v>190</v>
      </c>
      <c r="E46" s="14" t="s">
        <v>62</v>
      </c>
      <c r="F46" s="56">
        <v>580700</v>
      </c>
      <c r="G46" s="56">
        <v>600200</v>
      </c>
      <c r="H46" s="56">
        <v>570155.57</v>
      </c>
      <c r="I46" s="56">
        <f>H46-F46</f>
        <v>-10544.430000000051</v>
      </c>
      <c r="J46" s="47">
        <f t="shared" si="1"/>
        <v>98.1841863268469</v>
      </c>
      <c r="K46" s="48"/>
    </row>
    <row r="47" spans="1:11" ht="22.5">
      <c r="A47" s="55" t="s">
        <v>64</v>
      </c>
      <c r="B47" s="14" t="s">
        <v>16</v>
      </c>
      <c r="C47" s="14" t="s">
        <v>19</v>
      </c>
      <c r="D47" s="14" t="s">
        <v>190</v>
      </c>
      <c r="E47" s="14" t="s">
        <v>65</v>
      </c>
      <c r="F47" s="56">
        <v>34800</v>
      </c>
      <c r="G47" s="56">
        <v>55350</v>
      </c>
      <c r="H47" s="56">
        <v>29744.17</v>
      </c>
      <c r="I47" s="56">
        <f>H47-F47</f>
        <v>-5055.830000000002</v>
      </c>
      <c r="J47" s="47">
        <f t="shared" si="1"/>
        <v>85.47175287356322</v>
      </c>
      <c r="K47" s="48"/>
    </row>
    <row r="48" spans="1:11" ht="12.75">
      <c r="A48" s="60" t="s">
        <v>191</v>
      </c>
      <c r="B48" s="13" t="s">
        <v>16</v>
      </c>
      <c r="C48" s="13" t="s">
        <v>19</v>
      </c>
      <c r="D48" s="13" t="s">
        <v>192</v>
      </c>
      <c r="E48" s="13"/>
      <c r="F48" s="61">
        <f>F49+F52</f>
        <v>304800</v>
      </c>
      <c r="G48" s="61">
        <f>G49+G52</f>
        <v>272050</v>
      </c>
      <c r="H48" s="61">
        <f>H49+H52</f>
        <v>271859.49</v>
      </c>
      <c r="I48" s="61">
        <f>I49+I52</f>
        <v>-32940.50999999998</v>
      </c>
      <c r="J48" s="47">
        <f t="shared" si="1"/>
        <v>89.19274606299213</v>
      </c>
      <c r="K48" s="48"/>
    </row>
    <row r="49" spans="1:11" ht="12.75">
      <c r="A49" s="39" t="s">
        <v>60</v>
      </c>
      <c r="B49" s="13" t="s">
        <v>16</v>
      </c>
      <c r="C49" s="13" t="s">
        <v>19</v>
      </c>
      <c r="D49" s="13" t="s">
        <v>193</v>
      </c>
      <c r="E49" s="13"/>
      <c r="F49" s="61">
        <f>F50+F51</f>
        <v>101600</v>
      </c>
      <c r="G49" s="61">
        <f>G50+G51</f>
        <v>68850</v>
      </c>
      <c r="H49" s="61">
        <f>H50+H51</f>
        <v>68659.49</v>
      </c>
      <c r="I49" s="61">
        <f>I50+I51</f>
        <v>-32940.509999999995</v>
      </c>
      <c r="J49" s="47">
        <f t="shared" si="1"/>
        <v>67.57823818897639</v>
      </c>
      <c r="K49" s="48"/>
    </row>
    <row r="50" spans="1:11" ht="22.5">
      <c r="A50" s="55" t="s">
        <v>61</v>
      </c>
      <c r="B50" s="14" t="s">
        <v>16</v>
      </c>
      <c r="C50" s="14" t="s">
        <v>19</v>
      </c>
      <c r="D50" s="14" t="s">
        <v>193</v>
      </c>
      <c r="E50" s="14" t="s">
        <v>62</v>
      </c>
      <c r="F50" s="56">
        <v>97300</v>
      </c>
      <c r="G50" s="56">
        <v>68818.8</v>
      </c>
      <c r="H50" s="56">
        <v>68659.49</v>
      </c>
      <c r="I50" s="56">
        <f>H50-F50</f>
        <v>-28640.509999999995</v>
      </c>
      <c r="J50" s="47">
        <f t="shared" si="1"/>
        <v>70.56473792394657</v>
      </c>
      <c r="K50" s="48"/>
    </row>
    <row r="51" spans="1:11" ht="22.5">
      <c r="A51" s="55" t="s">
        <v>64</v>
      </c>
      <c r="B51" s="14" t="s">
        <v>16</v>
      </c>
      <c r="C51" s="14" t="s">
        <v>19</v>
      </c>
      <c r="D51" s="14" t="s">
        <v>193</v>
      </c>
      <c r="E51" s="14" t="s">
        <v>65</v>
      </c>
      <c r="F51" s="56">
        <v>4300</v>
      </c>
      <c r="G51" s="56">
        <v>31.2</v>
      </c>
      <c r="H51" s="56">
        <v>0</v>
      </c>
      <c r="I51" s="56">
        <f>H51-F51</f>
        <v>-4300</v>
      </c>
      <c r="J51" s="47">
        <f t="shared" si="1"/>
        <v>0</v>
      </c>
      <c r="K51" s="48"/>
    </row>
    <row r="52" spans="1:11" ht="45">
      <c r="A52" s="68" t="s">
        <v>73</v>
      </c>
      <c r="B52" s="13" t="s">
        <v>16</v>
      </c>
      <c r="C52" s="13" t="s">
        <v>19</v>
      </c>
      <c r="D52" s="13" t="s">
        <v>194</v>
      </c>
      <c r="E52" s="13"/>
      <c r="F52" s="61">
        <f>F53+F54</f>
        <v>203200</v>
      </c>
      <c r="G52" s="61">
        <f>G53+G54</f>
        <v>203200</v>
      </c>
      <c r="H52" s="61">
        <f>H53+H54</f>
        <v>203200</v>
      </c>
      <c r="I52" s="61">
        <f>I53+I54</f>
        <v>1.1823431123048067E-11</v>
      </c>
      <c r="J52" s="47">
        <f t="shared" si="1"/>
        <v>100</v>
      </c>
      <c r="K52" s="48"/>
    </row>
    <row r="53" spans="1:11" ht="22.5">
      <c r="A53" s="55" t="s">
        <v>61</v>
      </c>
      <c r="B53" s="14" t="s">
        <v>16</v>
      </c>
      <c r="C53" s="14" t="s">
        <v>19</v>
      </c>
      <c r="D53" s="14" t="s">
        <v>194</v>
      </c>
      <c r="E53" s="14" t="s">
        <v>62</v>
      </c>
      <c r="F53" s="56">
        <v>194600</v>
      </c>
      <c r="G53" s="56">
        <v>196081.2</v>
      </c>
      <c r="H53" s="56">
        <v>196081.2</v>
      </c>
      <c r="I53" s="56">
        <f>H53-F53</f>
        <v>1481.2000000000116</v>
      </c>
      <c r="J53" s="47">
        <f t="shared" si="1"/>
        <v>100.7611510791367</v>
      </c>
      <c r="K53" s="48"/>
    </row>
    <row r="54" spans="1:11" ht="22.5">
      <c r="A54" s="55" t="s">
        <v>64</v>
      </c>
      <c r="B54" s="14" t="s">
        <v>16</v>
      </c>
      <c r="C54" s="14" t="s">
        <v>19</v>
      </c>
      <c r="D54" s="14" t="s">
        <v>194</v>
      </c>
      <c r="E54" s="14" t="s">
        <v>65</v>
      </c>
      <c r="F54" s="56">
        <v>8600</v>
      </c>
      <c r="G54" s="56">
        <v>7118.8</v>
      </c>
      <c r="H54" s="56">
        <v>7118.8</v>
      </c>
      <c r="I54" s="56">
        <f>H54-F54</f>
        <v>-1481.1999999999998</v>
      </c>
      <c r="J54" s="47">
        <f t="shared" si="1"/>
        <v>82.77674418604651</v>
      </c>
      <c r="K54" s="48"/>
    </row>
    <row r="55" spans="1:11" ht="12.75">
      <c r="A55" s="49" t="s">
        <v>21</v>
      </c>
      <c r="B55" s="12" t="s">
        <v>16</v>
      </c>
      <c r="C55" s="12" t="s">
        <v>45</v>
      </c>
      <c r="D55" s="12"/>
      <c r="E55" s="12"/>
      <c r="F55" s="65">
        <f>F56</f>
        <v>50000</v>
      </c>
      <c r="G55" s="65">
        <f>G56</f>
        <v>0</v>
      </c>
      <c r="H55" s="65">
        <f>H56</f>
        <v>0</v>
      </c>
      <c r="I55" s="65">
        <f>I56</f>
        <v>-50000</v>
      </c>
      <c r="J55" s="51">
        <f t="shared" si="1"/>
        <v>0</v>
      </c>
      <c r="K55" s="58"/>
    </row>
    <row r="56" spans="1:11" ht="12.75">
      <c r="A56" s="69" t="s">
        <v>1</v>
      </c>
      <c r="B56" s="13" t="s">
        <v>16</v>
      </c>
      <c r="C56" s="13" t="s">
        <v>45</v>
      </c>
      <c r="D56" s="13" t="s">
        <v>195</v>
      </c>
      <c r="E56" s="13"/>
      <c r="F56" s="61">
        <f>F58</f>
        <v>50000</v>
      </c>
      <c r="G56" s="61">
        <f>G58</f>
        <v>0</v>
      </c>
      <c r="H56" s="61">
        <f>H58</f>
        <v>0</v>
      </c>
      <c r="I56" s="61">
        <f>I58</f>
        <v>-50000</v>
      </c>
      <c r="J56" s="47">
        <f t="shared" si="1"/>
        <v>0</v>
      </c>
      <c r="K56" s="52" t="s">
        <v>524</v>
      </c>
    </row>
    <row r="57" spans="1:11" ht="12.75">
      <c r="A57" s="69" t="s">
        <v>74</v>
      </c>
      <c r="B57" s="13" t="s">
        <v>16</v>
      </c>
      <c r="C57" s="13" t="s">
        <v>45</v>
      </c>
      <c r="D57" s="13" t="s">
        <v>196</v>
      </c>
      <c r="E57" s="13"/>
      <c r="F57" s="61">
        <f>F58</f>
        <v>50000</v>
      </c>
      <c r="G57" s="61">
        <f>G58</f>
        <v>0</v>
      </c>
      <c r="H57" s="61">
        <f>H58</f>
        <v>0</v>
      </c>
      <c r="I57" s="61">
        <f>I58</f>
        <v>-50000</v>
      </c>
      <c r="J57" s="47">
        <f t="shared" si="1"/>
        <v>0</v>
      </c>
      <c r="K57" s="54"/>
    </row>
    <row r="58" spans="1:11" ht="12.75">
      <c r="A58" s="55" t="s">
        <v>2</v>
      </c>
      <c r="B58" s="14" t="s">
        <v>16</v>
      </c>
      <c r="C58" s="14" t="s">
        <v>45</v>
      </c>
      <c r="D58" s="14" t="s">
        <v>196</v>
      </c>
      <c r="E58" s="14" t="s">
        <v>3</v>
      </c>
      <c r="F58" s="56">
        <v>50000</v>
      </c>
      <c r="G58" s="56">
        <v>0</v>
      </c>
      <c r="H58" s="56">
        <v>0</v>
      </c>
      <c r="I58" s="56">
        <f>H58-F58</f>
        <v>-50000</v>
      </c>
      <c r="J58" s="47">
        <f t="shared" si="1"/>
        <v>0</v>
      </c>
      <c r="K58" s="57"/>
    </row>
    <row r="59" spans="1:11" ht="12.75">
      <c r="A59" s="49" t="s">
        <v>23</v>
      </c>
      <c r="B59" s="12" t="s">
        <v>16</v>
      </c>
      <c r="C59" s="12" t="s">
        <v>46</v>
      </c>
      <c r="D59" s="12"/>
      <c r="E59" s="12"/>
      <c r="F59" s="65">
        <f>F60+F64+F68+F75+F85</f>
        <v>484700</v>
      </c>
      <c r="G59" s="65">
        <f>G60+G64+G68+G75+G85</f>
        <v>477900</v>
      </c>
      <c r="H59" s="65">
        <f>H60+H64+H68+H75+H85</f>
        <v>188834.34</v>
      </c>
      <c r="I59" s="65">
        <f>I60+I64+I68+I75+I85</f>
        <v>-295865.66</v>
      </c>
      <c r="J59" s="51">
        <f t="shared" si="1"/>
        <v>38.95901382298329</v>
      </c>
      <c r="K59" s="58"/>
    </row>
    <row r="60" spans="1:11" ht="33.75">
      <c r="A60" s="70" t="s">
        <v>137</v>
      </c>
      <c r="B60" s="13" t="s">
        <v>16</v>
      </c>
      <c r="C60" s="13" t="s">
        <v>46</v>
      </c>
      <c r="D60" s="13" t="s">
        <v>197</v>
      </c>
      <c r="E60" s="13"/>
      <c r="F60" s="61">
        <f aca="true" t="shared" si="3" ref="F60:I62">F61</f>
        <v>7300</v>
      </c>
      <c r="G60" s="61">
        <f t="shared" si="3"/>
        <v>300</v>
      </c>
      <c r="H60" s="61">
        <f t="shared" si="3"/>
        <v>0</v>
      </c>
      <c r="I60" s="61">
        <f t="shared" si="3"/>
        <v>-7300</v>
      </c>
      <c r="J60" s="47">
        <f t="shared" si="1"/>
        <v>0</v>
      </c>
      <c r="K60" s="52" t="s">
        <v>525</v>
      </c>
    </row>
    <row r="61" spans="1:11" ht="30.75" customHeight="1">
      <c r="A61" s="70" t="s">
        <v>198</v>
      </c>
      <c r="B61" s="13" t="s">
        <v>16</v>
      </c>
      <c r="C61" s="13" t="s">
        <v>46</v>
      </c>
      <c r="D61" s="13" t="s">
        <v>199</v>
      </c>
      <c r="E61" s="13"/>
      <c r="F61" s="61">
        <f t="shared" si="3"/>
        <v>7300</v>
      </c>
      <c r="G61" s="61">
        <f t="shared" si="3"/>
        <v>300</v>
      </c>
      <c r="H61" s="61">
        <f t="shared" si="3"/>
        <v>0</v>
      </c>
      <c r="I61" s="61">
        <f t="shared" si="3"/>
        <v>-7300</v>
      </c>
      <c r="J61" s="47">
        <f t="shared" si="1"/>
        <v>0</v>
      </c>
      <c r="K61" s="54"/>
    </row>
    <row r="62" spans="1:11" ht="33.75">
      <c r="A62" s="68" t="s">
        <v>138</v>
      </c>
      <c r="B62" s="13" t="s">
        <v>16</v>
      </c>
      <c r="C62" s="13" t="s">
        <v>46</v>
      </c>
      <c r="D62" s="13" t="s">
        <v>200</v>
      </c>
      <c r="E62" s="13"/>
      <c r="F62" s="61">
        <f t="shared" si="3"/>
        <v>7300</v>
      </c>
      <c r="G62" s="61">
        <f t="shared" si="3"/>
        <v>300</v>
      </c>
      <c r="H62" s="61">
        <f t="shared" si="3"/>
        <v>0</v>
      </c>
      <c r="I62" s="61">
        <f t="shared" si="3"/>
        <v>-7300</v>
      </c>
      <c r="J62" s="47">
        <f t="shared" si="1"/>
        <v>0</v>
      </c>
      <c r="K62" s="54"/>
    </row>
    <row r="63" spans="1:11" ht="22.5">
      <c r="A63" s="55" t="s">
        <v>64</v>
      </c>
      <c r="B63" s="14" t="s">
        <v>16</v>
      </c>
      <c r="C63" s="14" t="s">
        <v>46</v>
      </c>
      <c r="D63" s="14" t="s">
        <v>200</v>
      </c>
      <c r="E63" s="14" t="s">
        <v>65</v>
      </c>
      <c r="F63" s="56">
        <v>7300</v>
      </c>
      <c r="G63" s="56">
        <v>300</v>
      </c>
      <c r="H63" s="56">
        <v>0</v>
      </c>
      <c r="I63" s="56">
        <f>H63-F63</f>
        <v>-7300</v>
      </c>
      <c r="J63" s="47">
        <f t="shared" si="1"/>
        <v>0</v>
      </c>
      <c r="K63" s="57"/>
    </row>
    <row r="64" spans="1:11" ht="22.5">
      <c r="A64" s="70" t="s">
        <v>139</v>
      </c>
      <c r="B64" s="13" t="s">
        <v>16</v>
      </c>
      <c r="C64" s="13" t="s">
        <v>46</v>
      </c>
      <c r="D64" s="13" t="s">
        <v>201</v>
      </c>
      <c r="E64" s="13"/>
      <c r="F64" s="61">
        <f aca="true" t="shared" si="4" ref="F64:I66">F65</f>
        <v>9200</v>
      </c>
      <c r="G64" s="61">
        <f t="shared" si="4"/>
        <v>2200</v>
      </c>
      <c r="H64" s="61">
        <f t="shared" si="4"/>
        <v>2000</v>
      </c>
      <c r="I64" s="61">
        <f t="shared" si="4"/>
        <v>-7200</v>
      </c>
      <c r="J64" s="47">
        <f t="shared" si="1"/>
        <v>21.73913043478261</v>
      </c>
      <c r="K64" s="52" t="s">
        <v>525</v>
      </c>
    </row>
    <row r="65" spans="1:11" ht="12.75">
      <c r="A65" s="70" t="s">
        <v>202</v>
      </c>
      <c r="B65" s="13" t="s">
        <v>16</v>
      </c>
      <c r="C65" s="13" t="s">
        <v>46</v>
      </c>
      <c r="D65" s="13" t="s">
        <v>203</v>
      </c>
      <c r="E65" s="13"/>
      <c r="F65" s="61">
        <f t="shared" si="4"/>
        <v>9200</v>
      </c>
      <c r="G65" s="61">
        <f t="shared" si="4"/>
        <v>2200</v>
      </c>
      <c r="H65" s="61">
        <f t="shared" si="4"/>
        <v>2000</v>
      </c>
      <c r="I65" s="61">
        <f t="shared" si="4"/>
        <v>-7200</v>
      </c>
      <c r="J65" s="47">
        <f t="shared" si="1"/>
        <v>21.73913043478261</v>
      </c>
      <c r="K65" s="54"/>
    </row>
    <row r="66" spans="1:11" ht="33.75">
      <c r="A66" s="70" t="s">
        <v>204</v>
      </c>
      <c r="B66" s="13" t="s">
        <v>16</v>
      </c>
      <c r="C66" s="13" t="s">
        <v>46</v>
      </c>
      <c r="D66" s="13" t="s">
        <v>205</v>
      </c>
      <c r="E66" s="13"/>
      <c r="F66" s="61">
        <f t="shared" si="4"/>
        <v>9200</v>
      </c>
      <c r="G66" s="61">
        <f t="shared" si="4"/>
        <v>2200</v>
      </c>
      <c r="H66" s="61">
        <f t="shared" si="4"/>
        <v>2000</v>
      </c>
      <c r="I66" s="61">
        <f t="shared" si="4"/>
        <v>-7200</v>
      </c>
      <c r="J66" s="47">
        <f t="shared" si="1"/>
        <v>21.73913043478261</v>
      </c>
      <c r="K66" s="54"/>
    </row>
    <row r="67" spans="1:11" ht="22.5">
      <c r="A67" s="55" t="s">
        <v>64</v>
      </c>
      <c r="B67" s="14" t="s">
        <v>16</v>
      </c>
      <c r="C67" s="14" t="s">
        <v>46</v>
      </c>
      <c r="D67" s="14" t="s">
        <v>205</v>
      </c>
      <c r="E67" s="14" t="s">
        <v>65</v>
      </c>
      <c r="F67" s="56">
        <v>9200</v>
      </c>
      <c r="G67" s="56">
        <v>2200</v>
      </c>
      <c r="H67" s="56">
        <v>2000</v>
      </c>
      <c r="I67" s="56">
        <f>H67-F67</f>
        <v>-7200</v>
      </c>
      <c r="J67" s="47">
        <f t="shared" si="1"/>
        <v>21.73913043478261</v>
      </c>
      <c r="K67" s="57"/>
    </row>
    <row r="68" spans="1:11" ht="33.75">
      <c r="A68" s="70" t="s">
        <v>140</v>
      </c>
      <c r="B68" s="13" t="s">
        <v>16</v>
      </c>
      <c r="C68" s="13" t="s">
        <v>46</v>
      </c>
      <c r="D68" s="13" t="s">
        <v>206</v>
      </c>
      <c r="E68" s="13"/>
      <c r="F68" s="61">
        <f>F69+F72</f>
        <v>4600</v>
      </c>
      <c r="G68" s="61">
        <f>G69+G72</f>
        <v>600</v>
      </c>
      <c r="H68" s="61">
        <f>H69+H72</f>
        <v>0</v>
      </c>
      <c r="I68" s="61">
        <f>I69+I72</f>
        <v>-4600</v>
      </c>
      <c r="J68" s="47">
        <f t="shared" si="1"/>
        <v>0</v>
      </c>
      <c r="K68" s="52" t="s">
        <v>524</v>
      </c>
    </row>
    <row r="69" spans="1:11" ht="33.75">
      <c r="A69" s="70" t="s">
        <v>207</v>
      </c>
      <c r="B69" s="13" t="s">
        <v>16</v>
      </c>
      <c r="C69" s="13" t="s">
        <v>46</v>
      </c>
      <c r="D69" s="13" t="s">
        <v>208</v>
      </c>
      <c r="E69" s="13"/>
      <c r="F69" s="61">
        <f aca="true" t="shared" si="5" ref="F69:I70">F70</f>
        <v>2700</v>
      </c>
      <c r="G69" s="61">
        <f t="shared" si="5"/>
        <v>200</v>
      </c>
      <c r="H69" s="61">
        <f t="shared" si="5"/>
        <v>0</v>
      </c>
      <c r="I69" s="61">
        <f t="shared" si="5"/>
        <v>-2700</v>
      </c>
      <c r="J69" s="47">
        <f t="shared" si="1"/>
        <v>0</v>
      </c>
      <c r="K69" s="54"/>
    </row>
    <row r="70" spans="1:11" ht="24" customHeight="1">
      <c r="A70" s="70" t="s">
        <v>141</v>
      </c>
      <c r="B70" s="13" t="s">
        <v>16</v>
      </c>
      <c r="C70" s="13" t="s">
        <v>46</v>
      </c>
      <c r="D70" s="13" t="s">
        <v>209</v>
      </c>
      <c r="E70" s="13"/>
      <c r="F70" s="61">
        <f t="shared" si="5"/>
        <v>2700</v>
      </c>
      <c r="G70" s="61">
        <f t="shared" si="5"/>
        <v>200</v>
      </c>
      <c r="H70" s="61">
        <f t="shared" si="5"/>
        <v>0</v>
      </c>
      <c r="I70" s="61">
        <f t="shared" si="5"/>
        <v>-2700</v>
      </c>
      <c r="J70" s="47">
        <f t="shared" si="1"/>
        <v>0</v>
      </c>
      <c r="K70" s="54"/>
    </row>
    <row r="71" spans="1:11" ht="22.5">
      <c r="A71" s="55" t="s">
        <v>64</v>
      </c>
      <c r="B71" s="14" t="s">
        <v>16</v>
      </c>
      <c r="C71" s="14" t="s">
        <v>46</v>
      </c>
      <c r="D71" s="14" t="s">
        <v>209</v>
      </c>
      <c r="E71" s="14" t="s">
        <v>65</v>
      </c>
      <c r="F71" s="56">
        <v>2700</v>
      </c>
      <c r="G71" s="56">
        <v>200</v>
      </c>
      <c r="H71" s="56">
        <v>0</v>
      </c>
      <c r="I71" s="56">
        <f>H71-F71</f>
        <v>-2700</v>
      </c>
      <c r="J71" s="47">
        <f aca="true" t="shared" si="6" ref="J71:J134">H71/F71*100</f>
        <v>0</v>
      </c>
      <c r="K71" s="54"/>
    </row>
    <row r="72" spans="1:11" ht="22.5">
      <c r="A72" s="70" t="s">
        <v>210</v>
      </c>
      <c r="B72" s="13" t="s">
        <v>16</v>
      </c>
      <c r="C72" s="13" t="s">
        <v>46</v>
      </c>
      <c r="D72" s="13" t="s">
        <v>211</v>
      </c>
      <c r="E72" s="13"/>
      <c r="F72" s="61">
        <f aca="true" t="shared" si="7" ref="F72:I73">F73</f>
        <v>1900</v>
      </c>
      <c r="G72" s="61">
        <f t="shared" si="7"/>
        <v>400</v>
      </c>
      <c r="H72" s="61">
        <f t="shared" si="7"/>
        <v>0</v>
      </c>
      <c r="I72" s="61">
        <f t="shared" si="7"/>
        <v>-1900</v>
      </c>
      <c r="J72" s="47">
        <f t="shared" si="6"/>
        <v>0</v>
      </c>
      <c r="K72" s="54"/>
    </row>
    <row r="73" spans="1:11" ht="22.5" customHeight="1">
      <c r="A73" s="70" t="s">
        <v>141</v>
      </c>
      <c r="B73" s="13" t="s">
        <v>16</v>
      </c>
      <c r="C73" s="13" t="s">
        <v>46</v>
      </c>
      <c r="D73" s="13" t="s">
        <v>212</v>
      </c>
      <c r="E73" s="13"/>
      <c r="F73" s="61">
        <f t="shared" si="7"/>
        <v>1900</v>
      </c>
      <c r="G73" s="61">
        <f t="shared" si="7"/>
        <v>400</v>
      </c>
      <c r="H73" s="61">
        <f t="shared" si="7"/>
        <v>0</v>
      </c>
      <c r="I73" s="61">
        <f t="shared" si="7"/>
        <v>-1900</v>
      </c>
      <c r="J73" s="47">
        <f t="shared" si="6"/>
        <v>0</v>
      </c>
      <c r="K73" s="54"/>
    </row>
    <row r="74" spans="1:11" ht="22.5">
      <c r="A74" s="55" t="s">
        <v>64</v>
      </c>
      <c r="B74" s="14" t="s">
        <v>16</v>
      </c>
      <c r="C74" s="14" t="s">
        <v>46</v>
      </c>
      <c r="D74" s="14" t="s">
        <v>212</v>
      </c>
      <c r="E74" s="14" t="s">
        <v>65</v>
      </c>
      <c r="F74" s="56">
        <v>1900</v>
      </c>
      <c r="G74" s="56">
        <v>400</v>
      </c>
      <c r="H74" s="56">
        <v>0</v>
      </c>
      <c r="I74" s="56">
        <f>H74-F74</f>
        <v>-1900</v>
      </c>
      <c r="J74" s="47">
        <f t="shared" si="6"/>
        <v>0</v>
      </c>
      <c r="K74" s="57"/>
    </row>
    <row r="75" spans="1:11" ht="12.75">
      <c r="A75" s="68" t="s">
        <v>23</v>
      </c>
      <c r="B75" s="13" t="s">
        <v>16</v>
      </c>
      <c r="C75" s="13" t="s">
        <v>46</v>
      </c>
      <c r="D75" s="13" t="s">
        <v>213</v>
      </c>
      <c r="E75" s="13"/>
      <c r="F75" s="61">
        <f>F76+F82</f>
        <v>269500</v>
      </c>
      <c r="G75" s="61">
        <f>G76+G82</f>
        <v>474800</v>
      </c>
      <c r="H75" s="61">
        <f>H76+H82</f>
        <v>186834.34</v>
      </c>
      <c r="I75" s="61">
        <f>I76+I82</f>
        <v>-82665.65999999999</v>
      </c>
      <c r="J75" s="47">
        <f t="shared" si="6"/>
        <v>69.32628571428572</v>
      </c>
      <c r="K75" s="48"/>
    </row>
    <row r="76" spans="1:11" ht="22.5">
      <c r="A76" s="60" t="s">
        <v>25</v>
      </c>
      <c r="B76" s="13" t="s">
        <v>16</v>
      </c>
      <c r="C76" s="13" t="s">
        <v>46</v>
      </c>
      <c r="D76" s="15" t="s">
        <v>214</v>
      </c>
      <c r="E76" s="13"/>
      <c r="F76" s="53">
        <f>F79+F77</f>
        <v>269500</v>
      </c>
      <c r="G76" s="53">
        <f>G79+G77</f>
        <v>175000</v>
      </c>
      <c r="H76" s="53">
        <f>H79+H77</f>
        <v>174900.51</v>
      </c>
      <c r="I76" s="53">
        <f>I79+I77</f>
        <v>-94599.48999999999</v>
      </c>
      <c r="J76" s="47">
        <f t="shared" si="6"/>
        <v>64.89814842300557</v>
      </c>
      <c r="K76" s="48"/>
    </row>
    <row r="77" spans="1:11" ht="45">
      <c r="A77" s="68" t="s">
        <v>496</v>
      </c>
      <c r="B77" s="13" t="s">
        <v>16</v>
      </c>
      <c r="C77" s="13" t="s">
        <v>46</v>
      </c>
      <c r="D77" s="13" t="s">
        <v>497</v>
      </c>
      <c r="E77" s="13"/>
      <c r="F77" s="53">
        <f>F78</f>
        <v>50000</v>
      </c>
      <c r="G77" s="53">
        <f>G78</f>
        <v>0</v>
      </c>
      <c r="H77" s="53">
        <f>H78</f>
        <v>0</v>
      </c>
      <c r="I77" s="53">
        <f>I78</f>
        <v>-50000</v>
      </c>
      <c r="J77" s="47">
        <f t="shared" si="6"/>
        <v>0</v>
      </c>
      <c r="K77" s="52" t="s">
        <v>524</v>
      </c>
    </row>
    <row r="78" spans="1:11" ht="22.5">
      <c r="A78" s="62" t="s">
        <v>498</v>
      </c>
      <c r="B78" s="14" t="s">
        <v>16</v>
      </c>
      <c r="C78" s="14" t="s">
        <v>46</v>
      </c>
      <c r="D78" s="14" t="s">
        <v>497</v>
      </c>
      <c r="E78" s="14" t="s">
        <v>499</v>
      </c>
      <c r="F78" s="56">
        <v>50000</v>
      </c>
      <c r="G78" s="63">
        <v>0</v>
      </c>
      <c r="H78" s="63">
        <v>0</v>
      </c>
      <c r="I78" s="56">
        <f>H78-F78</f>
        <v>-50000</v>
      </c>
      <c r="J78" s="47">
        <f t="shared" si="6"/>
        <v>0</v>
      </c>
      <c r="K78" s="57"/>
    </row>
    <row r="79" spans="1:11" ht="12.75">
      <c r="A79" s="70" t="s">
        <v>75</v>
      </c>
      <c r="B79" s="13" t="s">
        <v>16</v>
      </c>
      <c r="C79" s="13" t="s">
        <v>46</v>
      </c>
      <c r="D79" s="15" t="s">
        <v>215</v>
      </c>
      <c r="E79" s="13"/>
      <c r="F79" s="53">
        <f>F80+F81</f>
        <v>219500</v>
      </c>
      <c r="G79" s="53">
        <f>G80+G81</f>
        <v>175000</v>
      </c>
      <c r="H79" s="53">
        <f>H80+H81</f>
        <v>174900.51</v>
      </c>
      <c r="I79" s="53">
        <f>I80+I81</f>
        <v>-44599.48999999999</v>
      </c>
      <c r="J79" s="47">
        <f t="shared" si="6"/>
        <v>79.68132574031891</v>
      </c>
      <c r="K79" s="52" t="s">
        <v>526</v>
      </c>
    </row>
    <row r="80" spans="1:11" ht="22.5">
      <c r="A80" s="55" t="s">
        <v>64</v>
      </c>
      <c r="B80" s="14" t="s">
        <v>16</v>
      </c>
      <c r="C80" s="14" t="s">
        <v>46</v>
      </c>
      <c r="D80" s="16" t="s">
        <v>215</v>
      </c>
      <c r="E80" s="7" t="s">
        <v>65</v>
      </c>
      <c r="F80" s="63">
        <v>219500</v>
      </c>
      <c r="G80" s="63">
        <v>174500</v>
      </c>
      <c r="H80" s="63">
        <v>174400.51</v>
      </c>
      <c r="I80" s="56">
        <f>H80-F80</f>
        <v>-45099.48999999999</v>
      </c>
      <c r="J80" s="47">
        <f t="shared" si="6"/>
        <v>79.45353530751709</v>
      </c>
      <c r="K80" s="54"/>
    </row>
    <row r="81" spans="1:11" ht="12.75">
      <c r="A81" s="59" t="s">
        <v>66</v>
      </c>
      <c r="B81" s="14" t="s">
        <v>16</v>
      </c>
      <c r="C81" s="14" t="s">
        <v>46</v>
      </c>
      <c r="D81" s="16" t="s">
        <v>215</v>
      </c>
      <c r="E81" s="7" t="s">
        <v>67</v>
      </c>
      <c r="F81" s="63">
        <v>0</v>
      </c>
      <c r="G81" s="63">
        <v>500</v>
      </c>
      <c r="H81" s="63">
        <v>500</v>
      </c>
      <c r="I81" s="56">
        <f>H81-F81</f>
        <v>500</v>
      </c>
      <c r="J81" s="47" t="e">
        <f t="shared" si="6"/>
        <v>#DIV/0!</v>
      </c>
      <c r="K81" s="57"/>
    </row>
    <row r="82" spans="1:11" ht="22.5">
      <c r="A82" s="39" t="s">
        <v>216</v>
      </c>
      <c r="B82" s="2" t="s">
        <v>16</v>
      </c>
      <c r="C82" s="2" t="s">
        <v>46</v>
      </c>
      <c r="D82" s="2" t="s">
        <v>217</v>
      </c>
      <c r="E82" s="2"/>
      <c r="F82" s="61">
        <f aca="true" t="shared" si="8" ref="F82:I83">F83</f>
        <v>0</v>
      </c>
      <c r="G82" s="61">
        <f t="shared" si="8"/>
        <v>299800</v>
      </c>
      <c r="H82" s="61">
        <f t="shared" si="8"/>
        <v>11933.83</v>
      </c>
      <c r="I82" s="61">
        <f t="shared" si="8"/>
        <v>11933.83</v>
      </c>
      <c r="J82" s="47" t="e">
        <f t="shared" si="6"/>
        <v>#DIV/0!</v>
      </c>
      <c r="K82" s="52" t="s">
        <v>527</v>
      </c>
    </row>
    <row r="83" spans="1:11" ht="22.5">
      <c r="A83" s="39" t="s">
        <v>218</v>
      </c>
      <c r="B83" s="2" t="s">
        <v>16</v>
      </c>
      <c r="C83" s="2" t="s">
        <v>46</v>
      </c>
      <c r="D83" s="2" t="s">
        <v>219</v>
      </c>
      <c r="E83" s="2"/>
      <c r="F83" s="61">
        <f t="shared" si="8"/>
        <v>0</v>
      </c>
      <c r="G83" s="61">
        <f t="shared" si="8"/>
        <v>299800</v>
      </c>
      <c r="H83" s="61">
        <f t="shared" si="8"/>
        <v>11933.83</v>
      </c>
      <c r="I83" s="61">
        <f t="shared" si="8"/>
        <v>11933.83</v>
      </c>
      <c r="J83" s="47" t="e">
        <f t="shared" si="6"/>
        <v>#DIV/0!</v>
      </c>
      <c r="K83" s="54"/>
    </row>
    <row r="84" spans="1:11" ht="22.5">
      <c r="A84" s="55" t="s">
        <v>64</v>
      </c>
      <c r="B84" s="7" t="s">
        <v>16</v>
      </c>
      <c r="C84" s="7" t="s">
        <v>46</v>
      </c>
      <c r="D84" s="7" t="s">
        <v>219</v>
      </c>
      <c r="E84" s="7" t="s">
        <v>65</v>
      </c>
      <c r="F84" s="56">
        <v>0</v>
      </c>
      <c r="G84" s="56">
        <v>299800</v>
      </c>
      <c r="H84" s="56">
        <v>11933.83</v>
      </c>
      <c r="I84" s="56">
        <f>H84-F84</f>
        <v>11933.83</v>
      </c>
      <c r="J84" s="47" t="e">
        <f t="shared" si="6"/>
        <v>#DIV/0!</v>
      </c>
      <c r="K84" s="57"/>
    </row>
    <row r="85" spans="1:11" ht="12.75">
      <c r="A85" s="39" t="s">
        <v>69</v>
      </c>
      <c r="B85" s="2" t="s">
        <v>16</v>
      </c>
      <c r="C85" s="2" t="s">
        <v>46</v>
      </c>
      <c r="D85" s="2" t="s">
        <v>180</v>
      </c>
      <c r="E85" s="2"/>
      <c r="F85" s="61">
        <f aca="true" t="shared" si="9" ref="F85:I86">F86</f>
        <v>194100</v>
      </c>
      <c r="G85" s="61">
        <f t="shared" si="9"/>
        <v>0</v>
      </c>
      <c r="H85" s="61">
        <f t="shared" si="9"/>
        <v>0</v>
      </c>
      <c r="I85" s="61">
        <f t="shared" si="9"/>
        <v>-194100</v>
      </c>
      <c r="J85" s="47">
        <f t="shared" si="6"/>
        <v>0</v>
      </c>
      <c r="K85" s="52" t="s">
        <v>524</v>
      </c>
    </row>
    <row r="86" spans="1:11" ht="12.75">
      <c r="A86" s="39" t="s">
        <v>132</v>
      </c>
      <c r="B86" s="2" t="s">
        <v>16</v>
      </c>
      <c r="C86" s="2" t="s">
        <v>46</v>
      </c>
      <c r="D86" s="2" t="s">
        <v>220</v>
      </c>
      <c r="E86" s="2"/>
      <c r="F86" s="61">
        <f t="shared" si="9"/>
        <v>194100</v>
      </c>
      <c r="G86" s="61">
        <f t="shared" si="9"/>
        <v>0</v>
      </c>
      <c r="H86" s="61">
        <f t="shared" si="9"/>
        <v>0</v>
      </c>
      <c r="I86" s="61">
        <f t="shared" si="9"/>
        <v>-194100</v>
      </c>
      <c r="J86" s="47">
        <f t="shared" si="6"/>
        <v>0</v>
      </c>
      <c r="K86" s="54"/>
    </row>
    <row r="87" spans="1:11" ht="22.5">
      <c r="A87" s="55" t="s">
        <v>64</v>
      </c>
      <c r="B87" s="7" t="s">
        <v>16</v>
      </c>
      <c r="C87" s="7" t="s">
        <v>46</v>
      </c>
      <c r="D87" s="7" t="s">
        <v>220</v>
      </c>
      <c r="E87" s="7" t="s">
        <v>65</v>
      </c>
      <c r="F87" s="56">
        <v>194100</v>
      </c>
      <c r="G87" s="56">
        <v>0</v>
      </c>
      <c r="H87" s="56">
        <v>0</v>
      </c>
      <c r="I87" s="56">
        <f>H87-F87</f>
        <v>-194100</v>
      </c>
      <c r="J87" s="47">
        <f t="shared" si="6"/>
        <v>0</v>
      </c>
      <c r="K87" s="54"/>
    </row>
    <row r="88" spans="1:11" ht="12.75">
      <c r="A88" s="46" t="s">
        <v>26</v>
      </c>
      <c r="B88" s="11" t="s">
        <v>17</v>
      </c>
      <c r="C88" s="11"/>
      <c r="D88" s="11"/>
      <c r="E88" s="11"/>
      <c r="F88" s="71">
        <f aca="true" t="shared" si="10" ref="F88:I90">F89</f>
        <v>321600</v>
      </c>
      <c r="G88" s="71">
        <f t="shared" si="10"/>
        <v>321600</v>
      </c>
      <c r="H88" s="71">
        <f t="shared" si="10"/>
        <v>321600</v>
      </c>
      <c r="I88" s="71">
        <f t="shared" si="10"/>
        <v>0</v>
      </c>
      <c r="J88" s="47">
        <f t="shared" si="6"/>
        <v>100</v>
      </c>
      <c r="K88" s="48"/>
    </row>
    <row r="89" spans="1:11" ht="12.75">
      <c r="A89" s="49" t="s">
        <v>27</v>
      </c>
      <c r="B89" s="12" t="s">
        <v>17</v>
      </c>
      <c r="C89" s="12" t="s">
        <v>28</v>
      </c>
      <c r="D89" s="12"/>
      <c r="E89" s="12"/>
      <c r="F89" s="65">
        <f t="shared" si="10"/>
        <v>321600</v>
      </c>
      <c r="G89" s="65">
        <f t="shared" si="10"/>
        <v>321600</v>
      </c>
      <c r="H89" s="65">
        <f t="shared" si="10"/>
        <v>321600</v>
      </c>
      <c r="I89" s="65">
        <f t="shared" si="10"/>
        <v>0</v>
      </c>
      <c r="J89" s="51">
        <f t="shared" si="6"/>
        <v>100</v>
      </c>
      <c r="K89" s="58"/>
    </row>
    <row r="90" spans="1:11" ht="12.75">
      <c r="A90" s="39" t="s">
        <v>69</v>
      </c>
      <c r="B90" s="13" t="s">
        <v>17</v>
      </c>
      <c r="C90" s="13" t="s">
        <v>28</v>
      </c>
      <c r="D90" s="13" t="s">
        <v>180</v>
      </c>
      <c r="E90" s="13"/>
      <c r="F90" s="61">
        <f t="shared" si="10"/>
        <v>321600</v>
      </c>
      <c r="G90" s="61">
        <f t="shared" si="10"/>
        <v>321600</v>
      </c>
      <c r="H90" s="61">
        <f t="shared" si="10"/>
        <v>321600</v>
      </c>
      <c r="I90" s="61">
        <f t="shared" si="10"/>
        <v>0</v>
      </c>
      <c r="J90" s="47">
        <f t="shared" si="6"/>
        <v>100</v>
      </c>
      <c r="K90" s="48"/>
    </row>
    <row r="91" spans="1:11" ht="33.75">
      <c r="A91" s="39" t="s">
        <v>76</v>
      </c>
      <c r="B91" s="13" t="s">
        <v>17</v>
      </c>
      <c r="C91" s="13" t="s">
        <v>28</v>
      </c>
      <c r="D91" s="13" t="s">
        <v>221</v>
      </c>
      <c r="E91" s="13"/>
      <c r="F91" s="61">
        <f>F92+F93+F94</f>
        <v>321600</v>
      </c>
      <c r="G91" s="61">
        <f>G92+G93+G94</f>
        <v>321600</v>
      </c>
      <c r="H91" s="61">
        <f>H92+H93+H94</f>
        <v>321600</v>
      </c>
      <c r="I91" s="61">
        <f>I92+I93+I94</f>
        <v>0</v>
      </c>
      <c r="J91" s="47">
        <f t="shared" si="6"/>
        <v>100</v>
      </c>
      <c r="K91" s="48"/>
    </row>
    <row r="92" spans="1:11" ht="22.5">
      <c r="A92" s="55" t="s">
        <v>61</v>
      </c>
      <c r="B92" s="14" t="s">
        <v>17</v>
      </c>
      <c r="C92" s="14" t="s">
        <v>28</v>
      </c>
      <c r="D92" s="16" t="s">
        <v>221</v>
      </c>
      <c r="E92" s="14" t="s">
        <v>62</v>
      </c>
      <c r="F92" s="63">
        <v>162000</v>
      </c>
      <c r="G92" s="63">
        <v>162000</v>
      </c>
      <c r="H92" s="63">
        <v>162000</v>
      </c>
      <c r="I92" s="56">
        <f>H92-F92</f>
        <v>0</v>
      </c>
      <c r="J92" s="47">
        <f t="shared" si="6"/>
        <v>100</v>
      </c>
      <c r="K92" s="48"/>
    </row>
    <row r="93" spans="1:11" ht="22.5">
      <c r="A93" s="55" t="s">
        <v>64</v>
      </c>
      <c r="B93" s="14" t="s">
        <v>17</v>
      </c>
      <c r="C93" s="14" t="s">
        <v>28</v>
      </c>
      <c r="D93" s="16" t="s">
        <v>221</v>
      </c>
      <c r="E93" s="14" t="s">
        <v>65</v>
      </c>
      <c r="F93" s="63">
        <v>16660</v>
      </c>
      <c r="G93" s="63">
        <v>16660</v>
      </c>
      <c r="H93" s="63">
        <v>16660</v>
      </c>
      <c r="I93" s="56">
        <f>H93-F93</f>
        <v>0</v>
      </c>
      <c r="J93" s="47">
        <f t="shared" si="6"/>
        <v>100</v>
      </c>
      <c r="K93" s="48"/>
    </row>
    <row r="94" spans="1:11" ht="12.75">
      <c r="A94" s="62" t="s">
        <v>4</v>
      </c>
      <c r="B94" s="14" t="s">
        <v>17</v>
      </c>
      <c r="C94" s="14" t="s">
        <v>28</v>
      </c>
      <c r="D94" s="14" t="s">
        <v>221</v>
      </c>
      <c r="E94" s="14" t="s">
        <v>5</v>
      </c>
      <c r="F94" s="56">
        <v>142940</v>
      </c>
      <c r="G94" s="56">
        <v>142940</v>
      </c>
      <c r="H94" s="56">
        <v>142940</v>
      </c>
      <c r="I94" s="56">
        <f>H94-F94</f>
        <v>0</v>
      </c>
      <c r="J94" s="47">
        <f t="shared" si="6"/>
        <v>100</v>
      </c>
      <c r="K94" s="48"/>
    </row>
    <row r="95" spans="1:11" ht="12.75">
      <c r="A95" s="46" t="s">
        <v>55</v>
      </c>
      <c r="B95" s="11" t="s">
        <v>28</v>
      </c>
      <c r="C95" s="11"/>
      <c r="D95" s="11"/>
      <c r="E95" s="11"/>
      <c r="F95" s="71">
        <f aca="true" t="shared" si="11" ref="F95:I97">F96</f>
        <v>2753250</v>
      </c>
      <c r="G95" s="71">
        <f t="shared" si="11"/>
        <v>2498455</v>
      </c>
      <c r="H95" s="71">
        <f t="shared" si="11"/>
        <v>2400977.71</v>
      </c>
      <c r="I95" s="71">
        <f t="shared" si="11"/>
        <v>-352272.2899999999</v>
      </c>
      <c r="J95" s="47">
        <f t="shared" si="6"/>
        <v>87.20521964950512</v>
      </c>
      <c r="K95" s="48"/>
    </row>
    <row r="96" spans="1:11" ht="33.75">
      <c r="A96" s="72" t="s">
        <v>6</v>
      </c>
      <c r="B96" s="12" t="s">
        <v>28</v>
      </c>
      <c r="C96" s="12" t="s">
        <v>39</v>
      </c>
      <c r="D96" s="12"/>
      <c r="E96" s="12"/>
      <c r="F96" s="65">
        <f t="shared" si="11"/>
        <v>2753250</v>
      </c>
      <c r="G96" s="65">
        <f t="shared" si="11"/>
        <v>2498455</v>
      </c>
      <c r="H96" s="65">
        <f t="shared" si="11"/>
        <v>2400977.71</v>
      </c>
      <c r="I96" s="65">
        <f t="shared" si="11"/>
        <v>-352272.2899999999</v>
      </c>
      <c r="J96" s="51">
        <f t="shared" si="6"/>
        <v>87.20521964950512</v>
      </c>
      <c r="K96" s="58"/>
    </row>
    <row r="97" spans="1:11" ht="12.75">
      <c r="A97" s="39" t="s">
        <v>69</v>
      </c>
      <c r="B97" s="13" t="s">
        <v>28</v>
      </c>
      <c r="C97" s="13" t="s">
        <v>39</v>
      </c>
      <c r="D97" s="13" t="s">
        <v>180</v>
      </c>
      <c r="E97" s="13"/>
      <c r="F97" s="61">
        <f t="shared" si="11"/>
        <v>2753250</v>
      </c>
      <c r="G97" s="61">
        <f t="shared" si="11"/>
        <v>2498455</v>
      </c>
      <c r="H97" s="61">
        <f t="shared" si="11"/>
        <v>2400977.71</v>
      </c>
      <c r="I97" s="61">
        <f t="shared" si="11"/>
        <v>-352272.2899999999</v>
      </c>
      <c r="J97" s="47">
        <f t="shared" si="6"/>
        <v>87.20521964950512</v>
      </c>
      <c r="K97" s="52" t="s">
        <v>521</v>
      </c>
    </row>
    <row r="98" spans="1:11" ht="12.75">
      <c r="A98" s="68" t="s">
        <v>142</v>
      </c>
      <c r="B98" s="13" t="s">
        <v>28</v>
      </c>
      <c r="C98" s="13" t="s">
        <v>39</v>
      </c>
      <c r="D98" s="13" t="s">
        <v>222</v>
      </c>
      <c r="E98" s="13"/>
      <c r="F98" s="61">
        <f>F99+F100+F101</f>
        <v>2753250</v>
      </c>
      <c r="G98" s="61">
        <f>G99+G100+G101</f>
        <v>2498455</v>
      </c>
      <c r="H98" s="61">
        <f>H99+H100+H101</f>
        <v>2400977.71</v>
      </c>
      <c r="I98" s="61">
        <f>I99+I100+I101</f>
        <v>-352272.2899999999</v>
      </c>
      <c r="J98" s="47">
        <f t="shared" si="6"/>
        <v>87.20521964950512</v>
      </c>
      <c r="K98" s="54"/>
    </row>
    <row r="99" spans="1:11" ht="22.5">
      <c r="A99" s="55" t="s">
        <v>61</v>
      </c>
      <c r="B99" s="14" t="s">
        <v>28</v>
      </c>
      <c r="C99" s="14" t="s">
        <v>39</v>
      </c>
      <c r="D99" s="14" t="s">
        <v>222</v>
      </c>
      <c r="E99" s="14" t="s">
        <v>62</v>
      </c>
      <c r="F99" s="56">
        <v>1537900</v>
      </c>
      <c r="G99" s="56">
        <v>1718800</v>
      </c>
      <c r="H99" s="56">
        <v>1628143.06</v>
      </c>
      <c r="I99" s="56">
        <f>H99-F99</f>
        <v>90243.06000000006</v>
      </c>
      <c r="J99" s="47">
        <f t="shared" si="6"/>
        <v>105.8679406983549</v>
      </c>
      <c r="K99" s="54"/>
    </row>
    <row r="100" spans="1:11" ht="22.5">
      <c r="A100" s="55" t="s">
        <v>64</v>
      </c>
      <c r="B100" s="14" t="s">
        <v>28</v>
      </c>
      <c r="C100" s="14" t="s">
        <v>39</v>
      </c>
      <c r="D100" s="14" t="s">
        <v>222</v>
      </c>
      <c r="E100" s="14" t="s">
        <v>65</v>
      </c>
      <c r="F100" s="56">
        <v>1215350</v>
      </c>
      <c r="G100" s="56">
        <v>779655</v>
      </c>
      <c r="H100" s="56">
        <v>772834.65</v>
      </c>
      <c r="I100" s="56">
        <f>H100-F100</f>
        <v>-442515.35</v>
      </c>
      <c r="J100" s="47">
        <f t="shared" si="6"/>
        <v>63.58947216851113</v>
      </c>
      <c r="K100" s="54"/>
    </row>
    <row r="101" spans="1:11" ht="12.75">
      <c r="A101" s="59" t="s">
        <v>66</v>
      </c>
      <c r="B101" s="14" t="s">
        <v>28</v>
      </c>
      <c r="C101" s="14" t="s">
        <v>39</v>
      </c>
      <c r="D101" s="14" t="s">
        <v>222</v>
      </c>
      <c r="E101" s="14" t="s">
        <v>67</v>
      </c>
      <c r="F101" s="56">
        <v>0</v>
      </c>
      <c r="G101" s="56">
        <v>0</v>
      </c>
      <c r="H101" s="56">
        <v>0</v>
      </c>
      <c r="I101" s="56">
        <f>H101-F101</f>
        <v>0</v>
      </c>
      <c r="J101" s="47" t="e">
        <f t="shared" si="6"/>
        <v>#DIV/0!</v>
      </c>
      <c r="K101" s="54"/>
    </row>
    <row r="102" spans="1:11" ht="12.75">
      <c r="A102" s="46" t="s">
        <v>30</v>
      </c>
      <c r="B102" s="11" t="s">
        <v>18</v>
      </c>
      <c r="C102" s="11"/>
      <c r="D102" s="19"/>
      <c r="E102" s="19"/>
      <c r="F102" s="47">
        <f>F103+F111+F150+F126</f>
        <v>6888100</v>
      </c>
      <c r="G102" s="47">
        <f>G103+G111+G150+G126</f>
        <v>8437100</v>
      </c>
      <c r="H102" s="47">
        <f>H103+H111+H150+H126</f>
        <v>4530823.58</v>
      </c>
      <c r="I102" s="47">
        <f>I103+I111+I150+I126</f>
        <v>-2357276.42</v>
      </c>
      <c r="J102" s="47">
        <f t="shared" si="6"/>
        <v>65.77755230034408</v>
      </c>
      <c r="K102" s="57"/>
    </row>
    <row r="103" spans="1:11" ht="12.75">
      <c r="A103" s="72" t="s">
        <v>77</v>
      </c>
      <c r="B103" s="12" t="s">
        <v>18</v>
      </c>
      <c r="C103" s="12" t="s">
        <v>33</v>
      </c>
      <c r="D103" s="12"/>
      <c r="E103" s="12"/>
      <c r="F103" s="65">
        <f>F104+F108</f>
        <v>49600</v>
      </c>
      <c r="G103" s="65">
        <f>G104+G108</f>
        <v>45600</v>
      </c>
      <c r="H103" s="65">
        <f>H104+H108</f>
        <v>40800</v>
      </c>
      <c r="I103" s="65">
        <f>I104+I108</f>
        <v>-8800</v>
      </c>
      <c r="J103" s="51">
        <f t="shared" si="6"/>
        <v>82.25806451612904</v>
      </c>
      <c r="K103" s="58"/>
    </row>
    <row r="104" spans="1:11" ht="33.75">
      <c r="A104" s="68" t="s">
        <v>78</v>
      </c>
      <c r="B104" s="13" t="s">
        <v>18</v>
      </c>
      <c r="C104" s="13" t="s">
        <v>33</v>
      </c>
      <c r="D104" s="13" t="s">
        <v>223</v>
      </c>
      <c r="E104" s="13"/>
      <c r="F104" s="61">
        <f aca="true" t="shared" si="12" ref="F104:I106">F105</f>
        <v>4600</v>
      </c>
      <c r="G104" s="61">
        <f t="shared" si="12"/>
        <v>600</v>
      </c>
      <c r="H104" s="61">
        <f t="shared" si="12"/>
        <v>0</v>
      </c>
      <c r="I104" s="61">
        <f t="shared" si="12"/>
        <v>-4600</v>
      </c>
      <c r="J104" s="47">
        <f t="shared" si="6"/>
        <v>0</v>
      </c>
      <c r="K104" s="52" t="s">
        <v>524</v>
      </c>
    </row>
    <row r="105" spans="1:11" ht="33.75">
      <c r="A105" s="68" t="s">
        <v>224</v>
      </c>
      <c r="B105" s="13" t="s">
        <v>18</v>
      </c>
      <c r="C105" s="13" t="s">
        <v>33</v>
      </c>
      <c r="D105" s="13" t="s">
        <v>225</v>
      </c>
      <c r="E105" s="13"/>
      <c r="F105" s="61">
        <f t="shared" si="12"/>
        <v>4600</v>
      </c>
      <c r="G105" s="61">
        <f t="shared" si="12"/>
        <v>600</v>
      </c>
      <c r="H105" s="61">
        <f t="shared" si="12"/>
        <v>0</v>
      </c>
      <c r="I105" s="61">
        <f t="shared" si="12"/>
        <v>-4600</v>
      </c>
      <c r="J105" s="47">
        <f t="shared" si="6"/>
        <v>0</v>
      </c>
      <c r="K105" s="54"/>
    </row>
    <row r="106" spans="1:11" ht="33.75">
      <c r="A106" s="70" t="s">
        <v>226</v>
      </c>
      <c r="B106" s="13" t="s">
        <v>18</v>
      </c>
      <c r="C106" s="13" t="s">
        <v>33</v>
      </c>
      <c r="D106" s="13" t="s">
        <v>227</v>
      </c>
      <c r="E106" s="13"/>
      <c r="F106" s="61">
        <f t="shared" si="12"/>
        <v>4600</v>
      </c>
      <c r="G106" s="61">
        <f t="shared" si="12"/>
        <v>600</v>
      </c>
      <c r="H106" s="61">
        <f t="shared" si="12"/>
        <v>0</v>
      </c>
      <c r="I106" s="61">
        <f t="shared" si="12"/>
        <v>-4600</v>
      </c>
      <c r="J106" s="47">
        <f t="shared" si="6"/>
        <v>0</v>
      </c>
      <c r="K106" s="54"/>
    </row>
    <row r="107" spans="1:11" ht="22.5">
      <c r="A107" s="55" t="s">
        <v>64</v>
      </c>
      <c r="B107" s="14" t="s">
        <v>18</v>
      </c>
      <c r="C107" s="14" t="s">
        <v>33</v>
      </c>
      <c r="D107" s="14" t="s">
        <v>227</v>
      </c>
      <c r="E107" s="14" t="s">
        <v>65</v>
      </c>
      <c r="F107" s="56">
        <v>4600</v>
      </c>
      <c r="G107" s="56">
        <v>600</v>
      </c>
      <c r="H107" s="56">
        <v>0</v>
      </c>
      <c r="I107" s="56">
        <f>H107-F107</f>
        <v>-4600</v>
      </c>
      <c r="J107" s="47">
        <f t="shared" si="6"/>
        <v>0</v>
      </c>
      <c r="K107" s="57"/>
    </row>
    <row r="108" spans="1:11" ht="12.75">
      <c r="A108" s="39" t="s">
        <v>69</v>
      </c>
      <c r="B108" s="13" t="s">
        <v>18</v>
      </c>
      <c r="C108" s="13" t="s">
        <v>33</v>
      </c>
      <c r="D108" s="13" t="s">
        <v>180</v>
      </c>
      <c r="E108" s="13"/>
      <c r="F108" s="61">
        <f>F110</f>
        <v>45000</v>
      </c>
      <c r="G108" s="61">
        <f>G110</f>
        <v>45000</v>
      </c>
      <c r="H108" s="61">
        <f>H110</f>
        <v>40800</v>
      </c>
      <c r="I108" s="61">
        <f>I110</f>
        <v>-4200</v>
      </c>
      <c r="J108" s="47">
        <f t="shared" si="6"/>
        <v>90.66666666666666</v>
      </c>
      <c r="K108" s="48"/>
    </row>
    <row r="109" spans="1:11" ht="112.5">
      <c r="A109" s="39" t="s">
        <v>228</v>
      </c>
      <c r="B109" s="13" t="s">
        <v>18</v>
      </c>
      <c r="C109" s="13" t="s">
        <v>33</v>
      </c>
      <c r="D109" s="13" t="s">
        <v>229</v>
      </c>
      <c r="E109" s="13"/>
      <c r="F109" s="61">
        <f>F110</f>
        <v>45000</v>
      </c>
      <c r="G109" s="61">
        <f>G110</f>
        <v>45000</v>
      </c>
      <c r="H109" s="61">
        <f>H110</f>
        <v>40800</v>
      </c>
      <c r="I109" s="61">
        <f>I110</f>
        <v>-4200</v>
      </c>
      <c r="J109" s="47">
        <f t="shared" si="6"/>
        <v>90.66666666666666</v>
      </c>
      <c r="K109" s="52" t="s">
        <v>528</v>
      </c>
    </row>
    <row r="110" spans="1:11" ht="22.5">
      <c r="A110" s="55" t="s">
        <v>64</v>
      </c>
      <c r="B110" s="14" t="s">
        <v>18</v>
      </c>
      <c r="C110" s="14" t="s">
        <v>33</v>
      </c>
      <c r="D110" s="14" t="s">
        <v>229</v>
      </c>
      <c r="E110" s="14" t="s">
        <v>65</v>
      </c>
      <c r="F110" s="56">
        <v>45000</v>
      </c>
      <c r="G110" s="56">
        <v>45000</v>
      </c>
      <c r="H110" s="56">
        <v>40800</v>
      </c>
      <c r="I110" s="56">
        <f>H110-F110</f>
        <v>-4200</v>
      </c>
      <c r="J110" s="47">
        <f t="shared" si="6"/>
        <v>90.66666666666666</v>
      </c>
      <c r="K110" s="57"/>
    </row>
    <row r="111" spans="1:11" ht="12.75">
      <c r="A111" s="49" t="s">
        <v>53</v>
      </c>
      <c r="B111" s="12" t="s">
        <v>18</v>
      </c>
      <c r="C111" s="12" t="s">
        <v>39</v>
      </c>
      <c r="D111" s="17"/>
      <c r="E111" s="12"/>
      <c r="F111" s="65">
        <f aca="true" t="shared" si="13" ref="F111:I112">F112</f>
        <v>6508800</v>
      </c>
      <c r="G111" s="65">
        <f t="shared" si="13"/>
        <v>7918100</v>
      </c>
      <c r="H111" s="65">
        <f t="shared" si="13"/>
        <v>4055988.58</v>
      </c>
      <c r="I111" s="65">
        <f t="shared" si="13"/>
        <v>-2452811.42</v>
      </c>
      <c r="J111" s="51">
        <f t="shared" si="6"/>
        <v>62.31545876352016</v>
      </c>
      <c r="K111" s="58"/>
    </row>
    <row r="112" spans="1:11" ht="33.75">
      <c r="A112" s="39" t="s">
        <v>143</v>
      </c>
      <c r="B112" s="13" t="s">
        <v>18</v>
      </c>
      <c r="C112" s="13" t="s">
        <v>39</v>
      </c>
      <c r="D112" s="20" t="s">
        <v>230</v>
      </c>
      <c r="E112" s="13"/>
      <c r="F112" s="61">
        <f t="shared" si="13"/>
        <v>6508800</v>
      </c>
      <c r="G112" s="61">
        <f t="shared" si="13"/>
        <v>7918100</v>
      </c>
      <c r="H112" s="61">
        <f t="shared" si="13"/>
        <v>4055988.58</v>
      </c>
      <c r="I112" s="61">
        <f t="shared" si="13"/>
        <v>-2452811.42</v>
      </c>
      <c r="J112" s="47">
        <f t="shared" si="6"/>
        <v>62.31545876352016</v>
      </c>
      <c r="K112" s="48"/>
    </row>
    <row r="113" spans="1:11" ht="56.25">
      <c r="A113" s="68" t="s">
        <v>231</v>
      </c>
      <c r="B113" s="13" t="s">
        <v>18</v>
      </c>
      <c r="C113" s="13" t="s">
        <v>39</v>
      </c>
      <c r="D113" s="20" t="s">
        <v>232</v>
      </c>
      <c r="E113" s="13"/>
      <c r="F113" s="61">
        <f>F114+F119</f>
        <v>6508800</v>
      </c>
      <c r="G113" s="61">
        <f>G114+G119</f>
        <v>7918100</v>
      </c>
      <c r="H113" s="61">
        <f>H114+H119</f>
        <v>4055988.58</v>
      </c>
      <c r="I113" s="61">
        <f>I114+I119</f>
        <v>-2452811.42</v>
      </c>
      <c r="J113" s="47">
        <f t="shared" si="6"/>
        <v>62.31545876352016</v>
      </c>
      <c r="K113" s="48"/>
    </row>
    <row r="114" spans="1:11" ht="22.5">
      <c r="A114" s="68" t="s">
        <v>233</v>
      </c>
      <c r="B114" s="13" t="s">
        <v>18</v>
      </c>
      <c r="C114" s="13" t="s">
        <v>39</v>
      </c>
      <c r="D114" s="20" t="s">
        <v>234</v>
      </c>
      <c r="E114" s="13"/>
      <c r="F114" s="61">
        <f>F115+F117</f>
        <v>4336800</v>
      </c>
      <c r="G114" s="61">
        <f>G115+G117</f>
        <v>4836800</v>
      </c>
      <c r="H114" s="61">
        <f>H115+H117</f>
        <v>3335283.84</v>
      </c>
      <c r="I114" s="61">
        <f>I115+I117</f>
        <v>-1001516.1600000001</v>
      </c>
      <c r="J114" s="47">
        <f t="shared" si="6"/>
        <v>76.90656336469286</v>
      </c>
      <c r="K114" s="48"/>
    </row>
    <row r="115" spans="1:11" ht="56.25">
      <c r="A115" s="70" t="s">
        <v>144</v>
      </c>
      <c r="B115" s="2" t="s">
        <v>18</v>
      </c>
      <c r="C115" s="2" t="s">
        <v>39</v>
      </c>
      <c r="D115" s="1" t="s">
        <v>235</v>
      </c>
      <c r="E115" s="2"/>
      <c r="F115" s="61">
        <f>F116</f>
        <v>0</v>
      </c>
      <c r="G115" s="61">
        <f>G116</f>
        <v>2991660.4</v>
      </c>
      <c r="H115" s="61">
        <f>H116</f>
        <v>2991660.4</v>
      </c>
      <c r="I115" s="61">
        <f>I116</f>
        <v>2991660.4</v>
      </c>
      <c r="J115" s="47" t="e">
        <f t="shared" si="6"/>
        <v>#DIV/0!</v>
      </c>
      <c r="K115" s="52" t="s">
        <v>532</v>
      </c>
    </row>
    <row r="116" spans="1:11" ht="12.75">
      <c r="A116" s="62" t="s">
        <v>134</v>
      </c>
      <c r="B116" s="7" t="s">
        <v>18</v>
      </c>
      <c r="C116" s="7" t="s">
        <v>39</v>
      </c>
      <c r="D116" s="9" t="s">
        <v>235</v>
      </c>
      <c r="E116" s="7" t="s">
        <v>135</v>
      </c>
      <c r="F116" s="53">
        <v>0</v>
      </c>
      <c r="G116" s="53">
        <v>2991660.4</v>
      </c>
      <c r="H116" s="53">
        <v>2991660.4</v>
      </c>
      <c r="I116" s="53">
        <v>2991660.4</v>
      </c>
      <c r="J116" s="47" t="e">
        <f t="shared" si="6"/>
        <v>#DIV/0!</v>
      </c>
      <c r="K116" s="57"/>
    </row>
    <row r="117" spans="1:11" ht="67.5">
      <c r="A117" s="70" t="s">
        <v>236</v>
      </c>
      <c r="B117" s="13" t="s">
        <v>18</v>
      </c>
      <c r="C117" s="13" t="s">
        <v>39</v>
      </c>
      <c r="D117" s="20" t="s">
        <v>237</v>
      </c>
      <c r="E117" s="13"/>
      <c r="F117" s="61">
        <f>F118</f>
        <v>4336800</v>
      </c>
      <c r="G117" s="61">
        <f>G118</f>
        <v>1845139.6</v>
      </c>
      <c r="H117" s="61">
        <f>H118</f>
        <v>343623.44</v>
      </c>
      <c r="I117" s="61">
        <f>I118</f>
        <v>-3993176.56</v>
      </c>
      <c r="J117" s="47">
        <f t="shared" si="6"/>
        <v>7.923432945950931</v>
      </c>
      <c r="K117" s="52" t="s">
        <v>530</v>
      </c>
    </row>
    <row r="118" spans="1:11" ht="22.5">
      <c r="A118" s="55" t="s">
        <v>64</v>
      </c>
      <c r="B118" s="14" t="s">
        <v>18</v>
      </c>
      <c r="C118" s="14" t="s">
        <v>39</v>
      </c>
      <c r="D118" s="21" t="s">
        <v>237</v>
      </c>
      <c r="E118" s="14" t="s">
        <v>65</v>
      </c>
      <c r="F118" s="56">
        <v>4336800</v>
      </c>
      <c r="G118" s="56">
        <v>1845139.6</v>
      </c>
      <c r="H118" s="56">
        <v>343623.44</v>
      </c>
      <c r="I118" s="56">
        <f>H118-F118</f>
        <v>-3993176.56</v>
      </c>
      <c r="J118" s="47">
        <f t="shared" si="6"/>
        <v>7.923432945950931</v>
      </c>
      <c r="K118" s="57"/>
    </row>
    <row r="119" spans="1:11" ht="22.5">
      <c r="A119" s="68" t="s">
        <v>238</v>
      </c>
      <c r="B119" s="13" t="s">
        <v>18</v>
      </c>
      <c r="C119" s="13" t="s">
        <v>39</v>
      </c>
      <c r="D119" s="20" t="s">
        <v>239</v>
      </c>
      <c r="E119" s="13"/>
      <c r="F119" s="61">
        <f>F120+F122+F124</f>
        <v>2172000</v>
      </c>
      <c r="G119" s="61">
        <f>G120+G122+G124</f>
        <v>3081300</v>
      </c>
      <c r="H119" s="61">
        <f>H120+H122+H124</f>
        <v>720704.74</v>
      </c>
      <c r="I119" s="61">
        <f>I120+I122+I124</f>
        <v>-1451295.26</v>
      </c>
      <c r="J119" s="47">
        <f t="shared" si="6"/>
        <v>33.18161786372008</v>
      </c>
      <c r="K119" s="48"/>
    </row>
    <row r="120" spans="1:11" ht="22.5">
      <c r="A120" s="68" t="s">
        <v>79</v>
      </c>
      <c r="B120" s="13" t="s">
        <v>18</v>
      </c>
      <c r="C120" s="13" t="s">
        <v>39</v>
      </c>
      <c r="D120" s="20" t="s">
        <v>240</v>
      </c>
      <c r="E120" s="13"/>
      <c r="F120" s="61">
        <f>F121</f>
        <v>544000</v>
      </c>
      <c r="G120" s="61">
        <f>G121</f>
        <v>544000</v>
      </c>
      <c r="H120" s="61">
        <f>H121</f>
        <v>544000</v>
      </c>
      <c r="I120" s="61">
        <f>I121</f>
        <v>0</v>
      </c>
      <c r="J120" s="47">
        <f t="shared" si="6"/>
        <v>100</v>
      </c>
      <c r="K120" s="48"/>
    </row>
    <row r="121" spans="1:11" ht="22.5">
      <c r="A121" s="55" t="s">
        <v>64</v>
      </c>
      <c r="B121" s="14" t="s">
        <v>18</v>
      </c>
      <c r="C121" s="14" t="s">
        <v>39</v>
      </c>
      <c r="D121" s="21" t="s">
        <v>240</v>
      </c>
      <c r="E121" s="14" t="s">
        <v>65</v>
      </c>
      <c r="F121" s="56">
        <v>544000</v>
      </c>
      <c r="G121" s="56">
        <v>544000</v>
      </c>
      <c r="H121" s="56">
        <v>544000</v>
      </c>
      <c r="I121" s="56">
        <f>H121-F121</f>
        <v>0</v>
      </c>
      <c r="J121" s="47">
        <f t="shared" si="6"/>
        <v>100</v>
      </c>
      <c r="K121" s="48"/>
    </row>
    <row r="122" spans="1:11" ht="67.5" customHeight="1">
      <c r="A122" s="70" t="s">
        <v>236</v>
      </c>
      <c r="B122" s="13" t="s">
        <v>18</v>
      </c>
      <c r="C122" s="13" t="s">
        <v>39</v>
      </c>
      <c r="D122" s="20" t="s">
        <v>241</v>
      </c>
      <c r="E122" s="13"/>
      <c r="F122" s="61">
        <f>F123</f>
        <v>1628000</v>
      </c>
      <c r="G122" s="61">
        <f>G123</f>
        <v>2497300</v>
      </c>
      <c r="H122" s="61">
        <f>H123</f>
        <v>136704.74</v>
      </c>
      <c r="I122" s="61">
        <f>I123</f>
        <v>-1491295.26</v>
      </c>
      <c r="J122" s="47">
        <f t="shared" si="6"/>
        <v>8.39709705159705</v>
      </c>
      <c r="K122" s="52" t="s">
        <v>531</v>
      </c>
    </row>
    <row r="123" spans="1:11" ht="56.25" customHeight="1">
      <c r="A123" s="55" t="s">
        <v>64</v>
      </c>
      <c r="B123" s="7" t="s">
        <v>18</v>
      </c>
      <c r="C123" s="7" t="s">
        <v>39</v>
      </c>
      <c r="D123" s="9" t="s">
        <v>241</v>
      </c>
      <c r="E123" s="7" t="s">
        <v>65</v>
      </c>
      <c r="F123" s="56">
        <v>1628000</v>
      </c>
      <c r="G123" s="56">
        <v>2497300</v>
      </c>
      <c r="H123" s="56">
        <v>136704.74</v>
      </c>
      <c r="I123" s="56">
        <f>H123-F123</f>
        <v>-1491295.26</v>
      </c>
      <c r="J123" s="47">
        <f t="shared" si="6"/>
        <v>8.39709705159705</v>
      </c>
      <c r="K123" s="57"/>
    </row>
    <row r="124" spans="1:11" ht="33.75">
      <c r="A124" s="70" t="s">
        <v>145</v>
      </c>
      <c r="B124" s="2" t="s">
        <v>18</v>
      </c>
      <c r="C124" s="2" t="s">
        <v>39</v>
      </c>
      <c r="D124" s="1" t="s">
        <v>242</v>
      </c>
      <c r="E124" s="2"/>
      <c r="F124" s="61">
        <f>F125</f>
        <v>0</v>
      </c>
      <c r="G124" s="61">
        <f>G125</f>
        <v>40000</v>
      </c>
      <c r="H124" s="61">
        <f>H125</f>
        <v>40000</v>
      </c>
      <c r="I124" s="61">
        <f>I125</f>
        <v>40000</v>
      </c>
      <c r="J124" s="47" t="e">
        <f t="shared" si="6"/>
        <v>#DIV/0!</v>
      </c>
      <c r="K124" s="52" t="s">
        <v>529</v>
      </c>
    </row>
    <row r="125" spans="1:11" ht="22.5">
      <c r="A125" s="55" t="s">
        <v>64</v>
      </c>
      <c r="B125" s="7" t="s">
        <v>18</v>
      </c>
      <c r="C125" s="7" t="s">
        <v>39</v>
      </c>
      <c r="D125" s="9" t="s">
        <v>242</v>
      </c>
      <c r="E125" s="7" t="s">
        <v>65</v>
      </c>
      <c r="F125" s="56">
        <v>0</v>
      </c>
      <c r="G125" s="56">
        <v>40000</v>
      </c>
      <c r="H125" s="56">
        <v>40000</v>
      </c>
      <c r="I125" s="56">
        <f>H125-F125</f>
        <v>40000</v>
      </c>
      <c r="J125" s="47" t="e">
        <f t="shared" si="6"/>
        <v>#DIV/0!</v>
      </c>
      <c r="K125" s="57"/>
    </row>
    <row r="126" spans="1:11" ht="12.75">
      <c r="A126" s="49" t="s">
        <v>49</v>
      </c>
      <c r="B126" s="12" t="s">
        <v>18</v>
      </c>
      <c r="C126" s="12" t="s">
        <v>29</v>
      </c>
      <c r="D126" s="22"/>
      <c r="E126" s="12"/>
      <c r="F126" s="50">
        <f>F127</f>
        <v>9200</v>
      </c>
      <c r="G126" s="50">
        <f>G127</f>
        <v>183200</v>
      </c>
      <c r="H126" s="50">
        <f>H127</f>
        <v>179035</v>
      </c>
      <c r="I126" s="50">
        <f>I127</f>
        <v>169835</v>
      </c>
      <c r="J126" s="47">
        <f t="shared" si="6"/>
        <v>1946.032608695652</v>
      </c>
      <c r="K126" s="48"/>
    </row>
    <row r="127" spans="1:11" ht="45">
      <c r="A127" s="70" t="s">
        <v>146</v>
      </c>
      <c r="B127" s="13" t="s">
        <v>18</v>
      </c>
      <c r="C127" s="13" t="s">
        <v>29</v>
      </c>
      <c r="D127" s="13" t="s">
        <v>243</v>
      </c>
      <c r="E127" s="13"/>
      <c r="F127" s="61">
        <f>F128+F135+F138+F143</f>
        <v>9200</v>
      </c>
      <c r="G127" s="61">
        <f>G128+G135+G138+G143</f>
        <v>183200</v>
      </c>
      <c r="H127" s="61">
        <f>H128+H135+H138+H143</f>
        <v>179035</v>
      </c>
      <c r="I127" s="61">
        <f>I128+I135+I138+I143</f>
        <v>169835</v>
      </c>
      <c r="J127" s="47">
        <f t="shared" si="6"/>
        <v>1946.032608695652</v>
      </c>
      <c r="K127" s="52" t="s">
        <v>533</v>
      </c>
    </row>
    <row r="128" spans="1:11" ht="22.5">
      <c r="A128" s="70" t="s">
        <v>244</v>
      </c>
      <c r="B128" s="2" t="s">
        <v>18</v>
      </c>
      <c r="C128" s="2" t="s">
        <v>29</v>
      </c>
      <c r="D128" s="2" t="s">
        <v>245</v>
      </c>
      <c r="E128" s="2"/>
      <c r="F128" s="61">
        <f>F129+F131+F133</f>
        <v>0</v>
      </c>
      <c r="G128" s="61">
        <f>G129+G131+G133</f>
        <v>67400</v>
      </c>
      <c r="H128" s="61">
        <f>H129+H131+H133</f>
        <v>67090</v>
      </c>
      <c r="I128" s="61">
        <f>I129+I131+I133</f>
        <v>67090</v>
      </c>
      <c r="J128" s="47" t="e">
        <f t="shared" si="6"/>
        <v>#DIV/0!</v>
      </c>
      <c r="K128" s="54"/>
    </row>
    <row r="129" spans="1:11" ht="33.75">
      <c r="A129" s="70" t="s">
        <v>246</v>
      </c>
      <c r="B129" s="2" t="s">
        <v>18</v>
      </c>
      <c r="C129" s="2" t="s">
        <v>29</v>
      </c>
      <c r="D129" s="2" t="s">
        <v>247</v>
      </c>
      <c r="E129" s="2"/>
      <c r="F129" s="61">
        <f>F130</f>
        <v>0</v>
      </c>
      <c r="G129" s="61">
        <f>G130</f>
        <v>32800</v>
      </c>
      <c r="H129" s="61">
        <f>H130</f>
        <v>32800</v>
      </c>
      <c r="I129" s="61">
        <f>I130</f>
        <v>32800</v>
      </c>
      <c r="J129" s="47" t="e">
        <f t="shared" si="6"/>
        <v>#DIV/0!</v>
      </c>
      <c r="K129" s="54"/>
    </row>
    <row r="130" spans="1:11" ht="22.5">
      <c r="A130" s="55" t="s">
        <v>64</v>
      </c>
      <c r="B130" s="7" t="s">
        <v>18</v>
      </c>
      <c r="C130" s="7" t="s">
        <v>29</v>
      </c>
      <c r="D130" s="7" t="s">
        <v>247</v>
      </c>
      <c r="E130" s="7" t="s">
        <v>65</v>
      </c>
      <c r="F130" s="73">
        <v>0</v>
      </c>
      <c r="G130" s="73">
        <v>32800</v>
      </c>
      <c r="H130" s="73">
        <v>32800</v>
      </c>
      <c r="I130" s="56">
        <f>H130-F130</f>
        <v>32800</v>
      </c>
      <c r="J130" s="47" t="e">
        <f t="shared" si="6"/>
        <v>#DIV/0!</v>
      </c>
      <c r="K130" s="54"/>
    </row>
    <row r="131" spans="1:11" ht="45">
      <c r="A131" s="70" t="s">
        <v>147</v>
      </c>
      <c r="B131" s="2" t="s">
        <v>18</v>
      </c>
      <c r="C131" s="2" t="s">
        <v>29</v>
      </c>
      <c r="D131" s="2" t="s">
        <v>248</v>
      </c>
      <c r="E131" s="2"/>
      <c r="F131" s="61">
        <f>F132</f>
        <v>0</v>
      </c>
      <c r="G131" s="61">
        <f>G132</f>
        <v>22300</v>
      </c>
      <c r="H131" s="61">
        <f>H132</f>
        <v>21990</v>
      </c>
      <c r="I131" s="61">
        <f>I132</f>
        <v>21990</v>
      </c>
      <c r="J131" s="47" t="e">
        <f t="shared" si="6"/>
        <v>#DIV/0!</v>
      </c>
      <c r="K131" s="54"/>
    </row>
    <row r="132" spans="1:11" ht="22.5">
      <c r="A132" s="55" t="s">
        <v>64</v>
      </c>
      <c r="B132" s="7" t="s">
        <v>18</v>
      </c>
      <c r="C132" s="7" t="s">
        <v>29</v>
      </c>
      <c r="D132" s="7" t="s">
        <v>248</v>
      </c>
      <c r="E132" s="7" t="s">
        <v>65</v>
      </c>
      <c r="F132" s="73">
        <v>0</v>
      </c>
      <c r="G132" s="73">
        <v>22300</v>
      </c>
      <c r="H132" s="73">
        <v>21990</v>
      </c>
      <c r="I132" s="56">
        <f>H132-F132</f>
        <v>21990</v>
      </c>
      <c r="J132" s="47" t="e">
        <f t="shared" si="6"/>
        <v>#DIV/0!</v>
      </c>
      <c r="K132" s="54"/>
    </row>
    <row r="133" spans="1:11" ht="45">
      <c r="A133" s="70" t="s">
        <v>249</v>
      </c>
      <c r="B133" s="2" t="s">
        <v>18</v>
      </c>
      <c r="C133" s="2" t="s">
        <v>29</v>
      </c>
      <c r="D133" s="2" t="s">
        <v>250</v>
      </c>
      <c r="E133" s="2"/>
      <c r="F133" s="61">
        <f>F134</f>
        <v>0</v>
      </c>
      <c r="G133" s="61">
        <f>G134</f>
        <v>12300</v>
      </c>
      <c r="H133" s="61">
        <f>H134</f>
        <v>12300</v>
      </c>
      <c r="I133" s="61">
        <f>I134</f>
        <v>12300</v>
      </c>
      <c r="J133" s="47" t="e">
        <f t="shared" si="6"/>
        <v>#DIV/0!</v>
      </c>
      <c r="K133" s="54"/>
    </row>
    <row r="134" spans="1:11" ht="22.5">
      <c r="A134" s="55" t="s">
        <v>64</v>
      </c>
      <c r="B134" s="7" t="s">
        <v>18</v>
      </c>
      <c r="C134" s="7" t="s">
        <v>29</v>
      </c>
      <c r="D134" s="7" t="s">
        <v>250</v>
      </c>
      <c r="E134" s="7" t="s">
        <v>65</v>
      </c>
      <c r="F134" s="73">
        <v>0</v>
      </c>
      <c r="G134" s="73">
        <v>12300</v>
      </c>
      <c r="H134" s="73">
        <v>12300</v>
      </c>
      <c r="I134" s="56">
        <f>H134-F134</f>
        <v>12300</v>
      </c>
      <c r="J134" s="47" t="e">
        <f t="shared" si="6"/>
        <v>#DIV/0!</v>
      </c>
      <c r="K134" s="54"/>
    </row>
    <row r="135" spans="1:11" ht="33.75">
      <c r="A135" s="70" t="s">
        <v>251</v>
      </c>
      <c r="B135" s="13" t="s">
        <v>18</v>
      </c>
      <c r="C135" s="13" t="s">
        <v>29</v>
      </c>
      <c r="D135" s="13" t="s">
        <v>252</v>
      </c>
      <c r="E135" s="13"/>
      <c r="F135" s="61">
        <f aca="true" t="shared" si="14" ref="F135:I136">F136</f>
        <v>9200</v>
      </c>
      <c r="G135" s="61">
        <f t="shared" si="14"/>
        <v>3855</v>
      </c>
      <c r="H135" s="61">
        <f t="shared" si="14"/>
        <v>0</v>
      </c>
      <c r="I135" s="61">
        <f t="shared" si="14"/>
        <v>-9200</v>
      </c>
      <c r="J135" s="47">
        <f aca="true" t="shared" si="15" ref="J135:J193">H135/F135*100</f>
        <v>0</v>
      </c>
      <c r="K135" s="54"/>
    </row>
    <row r="136" spans="1:11" ht="45">
      <c r="A136" s="70" t="s">
        <v>147</v>
      </c>
      <c r="B136" s="13" t="s">
        <v>18</v>
      </c>
      <c r="C136" s="13" t="s">
        <v>29</v>
      </c>
      <c r="D136" s="13" t="s">
        <v>253</v>
      </c>
      <c r="E136" s="13"/>
      <c r="F136" s="61">
        <f t="shared" si="14"/>
        <v>9200</v>
      </c>
      <c r="G136" s="61">
        <f t="shared" si="14"/>
        <v>3855</v>
      </c>
      <c r="H136" s="61">
        <f t="shared" si="14"/>
        <v>0</v>
      </c>
      <c r="I136" s="61">
        <f t="shared" si="14"/>
        <v>-9200</v>
      </c>
      <c r="J136" s="47">
        <f t="shared" si="15"/>
        <v>0</v>
      </c>
      <c r="K136" s="54"/>
    </row>
    <row r="137" spans="1:11" ht="22.5">
      <c r="A137" s="55" t="s">
        <v>64</v>
      </c>
      <c r="B137" s="14" t="s">
        <v>18</v>
      </c>
      <c r="C137" s="14" t="s">
        <v>29</v>
      </c>
      <c r="D137" s="14" t="s">
        <v>253</v>
      </c>
      <c r="E137" s="14" t="s">
        <v>65</v>
      </c>
      <c r="F137" s="73">
        <v>9200</v>
      </c>
      <c r="G137" s="73">
        <v>3855</v>
      </c>
      <c r="H137" s="73">
        <v>0</v>
      </c>
      <c r="I137" s="56">
        <f>H137-F137</f>
        <v>-9200</v>
      </c>
      <c r="J137" s="47">
        <f t="shared" si="15"/>
        <v>0</v>
      </c>
      <c r="K137" s="54"/>
    </row>
    <row r="138" spans="1:11" ht="22.5">
      <c r="A138" s="70" t="s">
        <v>254</v>
      </c>
      <c r="B138" s="2" t="s">
        <v>18</v>
      </c>
      <c r="C138" s="2" t="s">
        <v>29</v>
      </c>
      <c r="D138" s="2" t="s">
        <v>255</v>
      </c>
      <c r="E138" s="2"/>
      <c r="F138" s="61">
        <f>F139+F141</f>
        <v>0</v>
      </c>
      <c r="G138" s="61">
        <f>G139+G141</f>
        <v>31200</v>
      </c>
      <c r="H138" s="61">
        <f>H139+H141</f>
        <v>31200</v>
      </c>
      <c r="I138" s="61">
        <f>I139+I141</f>
        <v>31200</v>
      </c>
      <c r="J138" s="47" t="e">
        <f t="shared" si="15"/>
        <v>#DIV/0!</v>
      </c>
      <c r="K138" s="54"/>
    </row>
    <row r="139" spans="1:11" ht="33.75">
      <c r="A139" s="70" t="s">
        <v>246</v>
      </c>
      <c r="B139" s="2" t="s">
        <v>18</v>
      </c>
      <c r="C139" s="2" t="s">
        <v>29</v>
      </c>
      <c r="D139" s="2" t="s">
        <v>256</v>
      </c>
      <c r="E139" s="2"/>
      <c r="F139" s="61">
        <f>F140</f>
        <v>0</v>
      </c>
      <c r="G139" s="61">
        <f>G140</f>
        <v>26000</v>
      </c>
      <c r="H139" s="61">
        <f>H140</f>
        <v>26000</v>
      </c>
      <c r="I139" s="61">
        <f>I140</f>
        <v>26000</v>
      </c>
      <c r="J139" s="47" t="e">
        <f t="shared" si="15"/>
        <v>#DIV/0!</v>
      </c>
      <c r="K139" s="54"/>
    </row>
    <row r="140" spans="1:11" ht="22.5">
      <c r="A140" s="55" t="s">
        <v>64</v>
      </c>
      <c r="B140" s="7" t="s">
        <v>18</v>
      </c>
      <c r="C140" s="7" t="s">
        <v>29</v>
      </c>
      <c r="D140" s="7" t="s">
        <v>256</v>
      </c>
      <c r="E140" s="7" t="s">
        <v>65</v>
      </c>
      <c r="F140" s="73">
        <v>0</v>
      </c>
      <c r="G140" s="73">
        <v>26000</v>
      </c>
      <c r="H140" s="73">
        <v>26000</v>
      </c>
      <c r="I140" s="56">
        <f>H140-F140</f>
        <v>26000</v>
      </c>
      <c r="J140" s="47" t="e">
        <f t="shared" si="15"/>
        <v>#DIV/0!</v>
      </c>
      <c r="K140" s="54"/>
    </row>
    <row r="141" spans="1:11" ht="45">
      <c r="A141" s="70" t="s">
        <v>249</v>
      </c>
      <c r="B141" s="2" t="s">
        <v>18</v>
      </c>
      <c r="C141" s="2" t="s">
        <v>29</v>
      </c>
      <c r="D141" s="2" t="s">
        <v>257</v>
      </c>
      <c r="E141" s="2"/>
      <c r="F141" s="61">
        <f>F142</f>
        <v>0</v>
      </c>
      <c r="G141" s="61">
        <f>G142</f>
        <v>5200</v>
      </c>
      <c r="H141" s="61">
        <f>H142</f>
        <v>5200</v>
      </c>
      <c r="I141" s="61">
        <f>I142</f>
        <v>5200</v>
      </c>
      <c r="J141" s="47" t="e">
        <f t="shared" si="15"/>
        <v>#DIV/0!</v>
      </c>
      <c r="K141" s="54"/>
    </row>
    <row r="142" spans="1:11" ht="22.5">
      <c r="A142" s="55" t="s">
        <v>64</v>
      </c>
      <c r="B142" s="7" t="s">
        <v>18</v>
      </c>
      <c r="C142" s="7" t="s">
        <v>29</v>
      </c>
      <c r="D142" s="7" t="s">
        <v>257</v>
      </c>
      <c r="E142" s="7" t="s">
        <v>65</v>
      </c>
      <c r="F142" s="73">
        <v>0</v>
      </c>
      <c r="G142" s="73">
        <v>5200</v>
      </c>
      <c r="H142" s="73">
        <v>5200</v>
      </c>
      <c r="I142" s="56">
        <f>H142-F142</f>
        <v>5200</v>
      </c>
      <c r="J142" s="47" t="e">
        <f t="shared" si="15"/>
        <v>#DIV/0!</v>
      </c>
      <c r="K142" s="54"/>
    </row>
    <row r="143" spans="1:11" ht="78.75">
      <c r="A143" s="70" t="s">
        <v>258</v>
      </c>
      <c r="B143" s="2" t="s">
        <v>18</v>
      </c>
      <c r="C143" s="2" t="s">
        <v>29</v>
      </c>
      <c r="D143" s="2" t="s">
        <v>259</v>
      </c>
      <c r="E143" s="2"/>
      <c r="F143" s="61">
        <f>F144+F146+F148</f>
        <v>0</v>
      </c>
      <c r="G143" s="61">
        <f>G144+G146+G148</f>
        <v>80745</v>
      </c>
      <c r="H143" s="61">
        <f>H144+H146+H148</f>
        <v>80745</v>
      </c>
      <c r="I143" s="61">
        <f>I144+I146+I148</f>
        <v>80745</v>
      </c>
      <c r="J143" s="47" t="e">
        <f t="shared" si="15"/>
        <v>#DIV/0!</v>
      </c>
      <c r="K143" s="54"/>
    </row>
    <row r="144" spans="1:11" ht="33.75">
      <c r="A144" s="70" t="s">
        <v>246</v>
      </c>
      <c r="B144" s="2" t="s">
        <v>18</v>
      </c>
      <c r="C144" s="2" t="s">
        <v>29</v>
      </c>
      <c r="D144" s="2" t="s">
        <v>260</v>
      </c>
      <c r="E144" s="2"/>
      <c r="F144" s="61">
        <f>F145</f>
        <v>0</v>
      </c>
      <c r="G144" s="61">
        <f>G145</f>
        <v>23700</v>
      </c>
      <c r="H144" s="61">
        <f>H145</f>
        <v>23700</v>
      </c>
      <c r="I144" s="61">
        <f>I145</f>
        <v>23700</v>
      </c>
      <c r="J144" s="47" t="e">
        <f t="shared" si="15"/>
        <v>#DIV/0!</v>
      </c>
      <c r="K144" s="54"/>
    </row>
    <row r="145" spans="1:11" ht="22.5">
      <c r="A145" s="55" t="s">
        <v>64</v>
      </c>
      <c r="B145" s="7" t="s">
        <v>18</v>
      </c>
      <c r="C145" s="7" t="s">
        <v>29</v>
      </c>
      <c r="D145" s="7" t="s">
        <v>260</v>
      </c>
      <c r="E145" s="7" t="s">
        <v>65</v>
      </c>
      <c r="F145" s="73">
        <v>0</v>
      </c>
      <c r="G145" s="73">
        <v>23700</v>
      </c>
      <c r="H145" s="73">
        <v>23700</v>
      </c>
      <c r="I145" s="56">
        <f>H145-F145</f>
        <v>23700</v>
      </c>
      <c r="J145" s="47" t="e">
        <f t="shared" si="15"/>
        <v>#DIV/0!</v>
      </c>
      <c r="K145" s="54"/>
    </row>
    <row r="146" spans="1:11" ht="45">
      <c r="A146" s="70" t="s">
        <v>147</v>
      </c>
      <c r="B146" s="2" t="s">
        <v>18</v>
      </c>
      <c r="C146" s="2" t="s">
        <v>29</v>
      </c>
      <c r="D146" s="2" t="s">
        <v>261</v>
      </c>
      <c r="E146" s="2"/>
      <c r="F146" s="61">
        <f>F147</f>
        <v>0</v>
      </c>
      <c r="G146" s="61">
        <f>G147</f>
        <v>53945</v>
      </c>
      <c r="H146" s="61">
        <f>H147</f>
        <v>53945</v>
      </c>
      <c r="I146" s="61">
        <f>I147</f>
        <v>53945</v>
      </c>
      <c r="J146" s="47" t="e">
        <f t="shared" si="15"/>
        <v>#DIV/0!</v>
      </c>
      <c r="K146" s="54"/>
    </row>
    <row r="147" spans="1:11" ht="22.5">
      <c r="A147" s="55" t="s">
        <v>64</v>
      </c>
      <c r="B147" s="7" t="s">
        <v>18</v>
      </c>
      <c r="C147" s="7" t="s">
        <v>29</v>
      </c>
      <c r="D147" s="7" t="s">
        <v>261</v>
      </c>
      <c r="E147" s="7" t="s">
        <v>65</v>
      </c>
      <c r="F147" s="73">
        <v>0</v>
      </c>
      <c r="G147" s="73">
        <v>53945</v>
      </c>
      <c r="H147" s="73">
        <v>53945</v>
      </c>
      <c r="I147" s="56">
        <f>H147-F147</f>
        <v>53945</v>
      </c>
      <c r="J147" s="47" t="e">
        <f t="shared" si="15"/>
        <v>#DIV/0!</v>
      </c>
      <c r="K147" s="54"/>
    </row>
    <row r="148" spans="1:11" ht="45">
      <c r="A148" s="70" t="s">
        <v>249</v>
      </c>
      <c r="B148" s="2" t="s">
        <v>18</v>
      </c>
      <c r="C148" s="2" t="s">
        <v>29</v>
      </c>
      <c r="D148" s="2" t="s">
        <v>262</v>
      </c>
      <c r="E148" s="2"/>
      <c r="F148" s="61">
        <f>F149</f>
        <v>0</v>
      </c>
      <c r="G148" s="61">
        <f>G149</f>
        <v>3100</v>
      </c>
      <c r="H148" s="61">
        <f>H149</f>
        <v>3100</v>
      </c>
      <c r="I148" s="61">
        <f>I149</f>
        <v>3100</v>
      </c>
      <c r="J148" s="47" t="e">
        <f t="shared" si="15"/>
        <v>#DIV/0!</v>
      </c>
      <c r="K148" s="54"/>
    </row>
    <row r="149" spans="1:11" ht="22.5">
      <c r="A149" s="55" t="s">
        <v>64</v>
      </c>
      <c r="B149" s="7" t="s">
        <v>18</v>
      </c>
      <c r="C149" s="7" t="s">
        <v>29</v>
      </c>
      <c r="D149" s="7" t="s">
        <v>262</v>
      </c>
      <c r="E149" s="7" t="s">
        <v>65</v>
      </c>
      <c r="F149" s="73">
        <v>0</v>
      </c>
      <c r="G149" s="73">
        <v>3100</v>
      </c>
      <c r="H149" s="73">
        <v>3100</v>
      </c>
      <c r="I149" s="56">
        <f>H149-F149</f>
        <v>3100</v>
      </c>
      <c r="J149" s="47" t="e">
        <f t="shared" si="15"/>
        <v>#DIV/0!</v>
      </c>
      <c r="K149" s="57"/>
    </row>
    <row r="150" spans="1:11" ht="12.75">
      <c r="A150" s="49" t="s">
        <v>31</v>
      </c>
      <c r="B150" s="12" t="s">
        <v>18</v>
      </c>
      <c r="C150" s="12" t="s">
        <v>22</v>
      </c>
      <c r="D150" s="17"/>
      <c r="E150" s="12"/>
      <c r="F150" s="50">
        <f>F151+F156+F169+F179+F183</f>
        <v>320500</v>
      </c>
      <c r="G150" s="50">
        <f>G151+G156+G169+G179+G183</f>
        <v>290200</v>
      </c>
      <c r="H150" s="50">
        <f>H151+H156+H169+H179+H183</f>
        <v>255000</v>
      </c>
      <c r="I150" s="50">
        <f>I151+I156+I169+I179+I183</f>
        <v>-65500</v>
      </c>
      <c r="J150" s="51">
        <f t="shared" si="15"/>
        <v>79.5631825273011</v>
      </c>
      <c r="K150" s="58"/>
    </row>
    <row r="151" spans="1:11" ht="33.75">
      <c r="A151" s="39" t="s">
        <v>148</v>
      </c>
      <c r="B151" s="13" t="s">
        <v>18</v>
      </c>
      <c r="C151" s="13" t="s">
        <v>22</v>
      </c>
      <c r="D151" s="15" t="s">
        <v>263</v>
      </c>
      <c r="E151" s="13"/>
      <c r="F151" s="53">
        <f aca="true" t="shared" si="16" ref="F151:I154">F152</f>
        <v>9200</v>
      </c>
      <c r="G151" s="53">
        <f t="shared" si="16"/>
        <v>200</v>
      </c>
      <c r="H151" s="53">
        <f t="shared" si="16"/>
        <v>0</v>
      </c>
      <c r="I151" s="53">
        <f t="shared" si="16"/>
        <v>-9200</v>
      </c>
      <c r="J151" s="47">
        <f t="shared" si="15"/>
        <v>0</v>
      </c>
      <c r="K151" s="52" t="s">
        <v>526</v>
      </c>
    </row>
    <row r="152" spans="1:11" ht="45.75" customHeight="1">
      <c r="A152" s="39" t="s">
        <v>264</v>
      </c>
      <c r="B152" s="13" t="s">
        <v>18</v>
      </c>
      <c r="C152" s="13" t="s">
        <v>22</v>
      </c>
      <c r="D152" s="13" t="s">
        <v>265</v>
      </c>
      <c r="E152" s="13"/>
      <c r="F152" s="53">
        <f t="shared" si="16"/>
        <v>9200</v>
      </c>
      <c r="G152" s="53">
        <f t="shared" si="16"/>
        <v>200</v>
      </c>
      <c r="H152" s="53">
        <f t="shared" si="16"/>
        <v>0</v>
      </c>
      <c r="I152" s="53">
        <f t="shared" si="16"/>
        <v>-9200</v>
      </c>
      <c r="J152" s="47">
        <f t="shared" si="15"/>
        <v>0</v>
      </c>
      <c r="K152" s="54"/>
    </row>
    <row r="153" spans="1:11" ht="22.5">
      <c r="A153" s="39" t="s">
        <v>266</v>
      </c>
      <c r="B153" s="13" t="s">
        <v>18</v>
      </c>
      <c r="C153" s="13" t="s">
        <v>22</v>
      </c>
      <c r="D153" s="13" t="s">
        <v>267</v>
      </c>
      <c r="E153" s="13"/>
      <c r="F153" s="53">
        <f t="shared" si="16"/>
        <v>9200</v>
      </c>
      <c r="G153" s="53">
        <f t="shared" si="16"/>
        <v>200</v>
      </c>
      <c r="H153" s="53">
        <f t="shared" si="16"/>
        <v>0</v>
      </c>
      <c r="I153" s="53">
        <f t="shared" si="16"/>
        <v>-9200</v>
      </c>
      <c r="J153" s="47">
        <f t="shared" si="15"/>
        <v>0</v>
      </c>
      <c r="K153" s="54"/>
    </row>
    <row r="154" spans="1:11" ht="22.5">
      <c r="A154" s="39" t="s">
        <v>50</v>
      </c>
      <c r="B154" s="13" t="s">
        <v>18</v>
      </c>
      <c r="C154" s="13" t="s">
        <v>22</v>
      </c>
      <c r="D154" s="13" t="s">
        <v>268</v>
      </c>
      <c r="E154" s="13"/>
      <c r="F154" s="53">
        <f t="shared" si="16"/>
        <v>9200</v>
      </c>
      <c r="G154" s="53">
        <f t="shared" si="16"/>
        <v>200</v>
      </c>
      <c r="H154" s="53">
        <f t="shared" si="16"/>
        <v>0</v>
      </c>
      <c r="I154" s="53">
        <f t="shared" si="16"/>
        <v>-9200</v>
      </c>
      <c r="J154" s="47">
        <f t="shared" si="15"/>
        <v>0</v>
      </c>
      <c r="K154" s="54"/>
    </row>
    <row r="155" spans="1:11" ht="12.75">
      <c r="A155" s="59" t="s">
        <v>80</v>
      </c>
      <c r="B155" s="14" t="s">
        <v>18</v>
      </c>
      <c r="C155" s="14" t="s">
        <v>22</v>
      </c>
      <c r="D155" s="14" t="s">
        <v>268</v>
      </c>
      <c r="E155" s="14" t="s">
        <v>81</v>
      </c>
      <c r="F155" s="63">
        <v>9200</v>
      </c>
      <c r="G155" s="63">
        <v>200</v>
      </c>
      <c r="H155" s="63">
        <v>0</v>
      </c>
      <c r="I155" s="56">
        <f>H155-F155</f>
        <v>-9200</v>
      </c>
      <c r="J155" s="47">
        <f t="shared" si="15"/>
        <v>0</v>
      </c>
      <c r="K155" s="57"/>
    </row>
    <row r="156" spans="1:11" ht="33.75">
      <c r="A156" s="70" t="s">
        <v>149</v>
      </c>
      <c r="B156" s="13" t="s">
        <v>18</v>
      </c>
      <c r="C156" s="13" t="s">
        <v>22</v>
      </c>
      <c r="D156" s="15" t="s">
        <v>269</v>
      </c>
      <c r="E156" s="13"/>
      <c r="F156" s="53">
        <f>F157+F166</f>
        <v>50000</v>
      </c>
      <c r="G156" s="53">
        <f>G157+G166</f>
        <v>220700</v>
      </c>
      <c r="H156" s="53">
        <f>H157+H166</f>
        <v>220700</v>
      </c>
      <c r="I156" s="53">
        <f>I157+I166</f>
        <v>170700</v>
      </c>
      <c r="J156" s="47">
        <f t="shared" si="15"/>
        <v>441.4</v>
      </c>
      <c r="K156" s="52" t="s">
        <v>533</v>
      </c>
    </row>
    <row r="157" spans="1:11" ht="22.5">
      <c r="A157" s="70" t="s">
        <v>270</v>
      </c>
      <c r="B157" s="13" t="s">
        <v>18</v>
      </c>
      <c r="C157" s="13" t="s">
        <v>22</v>
      </c>
      <c r="D157" s="15" t="s">
        <v>271</v>
      </c>
      <c r="E157" s="13"/>
      <c r="F157" s="53">
        <f>F158+F160+F162+F164</f>
        <v>45000</v>
      </c>
      <c r="G157" s="53">
        <f>G158+G160+G162+G164</f>
        <v>220700</v>
      </c>
      <c r="H157" s="53">
        <f>H158+H160+H162+H164</f>
        <v>220700</v>
      </c>
      <c r="I157" s="53">
        <f>I158+I160+I162+I164</f>
        <v>175700</v>
      </c>
      <c r="J157" s="47">
        <f t="shared" si="15"/>
        <v>490.44444444444446</v>
      </c>
      <c r="K157" s="54"/>
    </row>
    <row r="158" spans="1:11" ht="45">
      <c r="A158" s="70" t="s">
        <v>272</v>
      </c>
      <c r="B158" s="2" t="s">
        <v>18</v>
      </c>
      <c r="C158" s="2" t="s">
        <v>22</v>
      </c>
      <c r="D158" s="4" t="s">
        <v>273</v>
      </c>
      <c r="E158" s="2"/>
      <c r="F158" s="53">
        <f>F159</f>
        <v>0</v>
      </c>
      <c r="G158" s="53">
        <f>G159</f>
        <v>148400</v>
      </c>
      <c r="H158" s="53">
        <f>H159</f>
        <v>148400</v>
      </c>
      <c r="I158" s="53">
        <f>I159</f>
        <v>148400</v>
      </c>
      <c r="J158" s="47" t="e">
        <f t="shared" si="15"/>
        <v>#DIV/0!</v>
      </c>
      <c r="K158" s="54"/>
    </row>
    <row r="159" spans="1:11" ht="24.75" customHeight="1">
      <c r="A159" s="55" t="s">
        <v>82</v>
      </c>
      <c r="B159" s="7" t="s">
        <v>18</v>
      </c>
      <c r="C159" s="7" t="s">
        <v>22</v>
      </c>
      <c r="D159" s="8" t="s">
        <v>273</v>
      </c>
      <c r="E159" s="7" t="s">
        <v>7</v>
      </c>
      <c r="F159" s="63">
        <v>0</v>
      </c>
      <c r="G159" s="63">
        <v>148400</v>
      </c>
      <c r="H159" s="63">
        <v>148400</v>
      </c>
      <c r="I159" s="56">
        <f aca="true" t="shared" si="17" ref="I159:I165">H159-F159</f>
        <v>148400</v>
      </c>
      <c r="J159" s="47" t="e">
        <f t="shared" si="15"/>
        <v>#DIV/0!</v>
      </c>
      <c r="K159" s="54"/>
    </row>
    <row r="160" spans="1:11" ht="33.75">
      <c r="A160" s="70" t="s">
        <v>500</v>
      </c>
      <c r="B160" s="13" t="s">
        <v>18</v>
      </c>
      <c r="C160" s="13" t="s">
        <v>22</v>
      </c>
      <c r="D160" s="15" t="s">
        <v>501</v>
      </c>
      <c r="E160" s="13"/>
      <c r="F160" s="53">
        <f>F161</f>
        <v>45000</v>
      </c>
      <c r="G160" s="53">
        <f>G161</f>
        <v>0</v>
      </c>
      <c r="H160" s="53">
        <f>H161</f>
        <v>0</v>
      </c>
      <c r="I160" s="53">
        <f>I161</f>
        <v>-45000</v>
      </c>
      <c r="J160" s="47">
        <f t="shared" si="15"/>
        <v>0</v>
      </c>
      <c r="K160" s="54"/>
    </row>
    <row r="161" spans="1:11" ht="24.75" customHeight="1">
      <c r="A161" s="55" t="s">
        <v>82</v>
      </c>
      <c r="B161" s="14" t="s">
        <v>18</v>
      </c>
      <c r="C161" s="14" t="s">
        <v>22</v>
      </c>
      <c r="D161" s="16" t="s">
        <v>501</v>
      </c>
      <c r="E161" s="14" t="s">
        <v>7</v>
      </c>
      <c r="F161" s="63">
        <v>45000</v>
      </c>
      <c r="G161" s="63">
        <v>0</v>
      </c>
      <c r="H161" s="63">
        <v>0</v>
      </c>
      <c r="I161" s="56">
        <f t="shared" si="17"/>
        <v>-45000</v>
      </c>
      <c r="J161" s="47">
        <f t="shared" si="15"/>
        <v>0</v>
      </c>
      <c r="K161" s="54"/>
    </row>
    <row r="162" spans="1:11" ht="45">
      <c r="A162" s="70" t="s">
        <v>274</v>
      </c>
      <c r="B162" s="2" t="s">
        <v>18</v>
      </c>
      <c r="C162" s="2" t="s">
        <v>22</v>
      </c>
      <c r="D162" s="4" t="s">
        <v>275</v>
      </c>
      <c r="E162" s="2"/>
      <c r="F162" s="53">
        <f>F163</f>
        <v>0</v>
      </c>
      <c r="G162" s="53">
        <f>G163</f>
        <v>50000</v>
      </c>
      <c r="H162" s="53">
        <f>H163</f>
        <v>50000</v>
      </c>
      <c r="I162" s="53">
        <f>I163</f>
        <v>50000</v>
      </c>
      <c r="J162" s="47" t="e">
        <f t="shared" si="15"/>
        <v>#DIV/0!</v>
      </c>
      <c r="K162" s="54"/>
    </row>
    <row r="163" spans="1:11" ht="24.75" customHeight="1">
      <c r="A163" s="55" t="s">
        <v>82</v>
      </c>
      <c r="B163" s="7" t="s">
        <v>18</v>
      </c>
      <c r="C163" s="7" t="s">
        <v>22</v>
      </c>
      <c r="D163" s="8" t="s">
        <v>275</v>
      </c>
      <c r="E163" s="7" t="s">
        <v>7</v>
      </c>
      <c r="F163" s="56">
        <v>0</v>
      </c>
      <c r="G163" s="56">
        <v>50000</v>
      </c>
      <c r="H163" s="56">
        <v>50000</v>
      </c>
      <c r="I163" s="56">
        <f t="shared" si="17"/>
        <v>50000</v>
      </c>
      <c r="J163" s="47" t="e">
        <f t="shared" si="15"/>
        <v>#DIV/0!</v>
      </c>
      <c r="K163" s="54"/>
    </row>
    <row r="164" spans="1:11" ht="45">
      <c r="A164" s="70" t="s">
        <v>276</v>
      </c>
      <c r="B164" s="2" t="s">
        <v>18</v>
      </c>
      <c r="C164" s="2" t="s">
        <v>22</v>
      </c>
      <c r="D164" s="4" t="s">
        <v>277</v>
      </c>
      <c r="E164" s="2"/>
      <c r="F164" s="53">
        <f>F165</f>
        <v>0</v>
      </c>
      <c r="G164" s="53">
        <f>G165</f>
        <v>22300</v>
      </c>
      <c r="H164" s="53">
        <f>H165</f>
        <v>22300</v>
      </c>
      <c r="I164" s="53">
        <f>I165</f>
        <v>22300</v>
      </c>
      <c r="J164" s="47" t="e">
        <f t="shared" si="15"/>
        <v>#DIV/0!</v>
      </c>
      <c r="K164" s="54"/>
    </row>
    <row r="165" spans="1:11" ht="24" customHeight="1">
      <c r="A165" s="55" t="s">
        <v>82</v>
      </c>
      <c r="B165" s="7" t="s">
        <v>18</v>
      </c>
      <c r="C165" s="7" t="s">
        <v>22</v>
      </c>
      <c r="D165" s="8" t="s">
        <v>277</v>
      </c>
      <c r="E165" s="7" t="s">
        <v>7</v>
      </c>
      <c r="F165" s="56">
        <v>0</v>
      </c>
      <c r="G165" s="56">
        <v>22300</v>
      </c>
      <c r="H165" s="56">
        <v>22300</v>
      </c>
      <c r="I165" s="56">
        <f t="shared" si="17"/>
        <v>22300</v>
      </c>
      <c r="J165" s="47" t="e">
        <f t="shared" si="15"/>
        <v>#DIV/0!</v>
      </c>
      <c r="K165" s="54"/>
    </row>
    <row r="166" spans="1:11" ht="33.75">
      <c r="A166" s="70" t="s">
        <v>502</v>
      </c>
      <c r="B166" s="13" t="s">
        <v>18</v>
      </c>
      <c r="C166" s="13" t="s">
        <v>22</v>
      </c>
      <c r="D166" s="15" t="s">
        <v>503</v>
      </c>
      <c r="E166" s="13"/>
      <c r="F166" s="53">
        <f>F167</f>
        <v>5000</v>
      </c>
      <c r="G166" s="53">
        <f aca="true" t="shared" si="18" ref="G166:I167">G167</f>
        <v>0</v>
      </c>
      <c r="H166" s="53">
        <f t="shared" si="18"/>
        <v>0</v>
      </c>
      <c r="I166" s="53">
        <f t="shared" si="18"/>
        <v>-5000</v>
      </c>
      <c r="J166" s="47">
        <f t="shared" si="15"/>
        <v>0</v>
      </c>
      <c r="K166" s="54"/>
    </row>
    <row r="167" spans="1:11" ht="33.75">
      <c r="A167" s="70" t="s">
        <v>500</v>
      </c>
      <c r="B167" s="13" t="s">
        <v>18</v>
      </c>
      <c r="C167" s="13" t="s">
        <v>22</v>
      </c>
      <c r="D167" s="15" t="s">
        <v>504</v>
      </c>
      <c r="E167" s="13"/>
      <c r="F167" s="53">
        <f>F168</f>
        <v>5000</v>
      </c>
      <c r="G167" s="53">
        <f t="shared" si="18"/>
        <v>0</v>
      </c>
      <c r="H167" s="53">
        <f t="shared" si="18"/>
        <v>0</v>
      </c>
      <c r="I167" s="53">
        <f t="shared" si="18"/>
        <v>-5000</v>
      </c>
      <c r="J167" s="47">
        <f t="shared" si="15"/>
        <v>0</v>
      </c>
      <c r="K167" s="54"/>
    </row>
    <row r="168" spans="1:11" ht="21.75" customHeight="1">
      <c r="A168" s="55" t="s">
        <v>82</v>
      </c>
      <c r="B168" s="14" t="s">
        <v>18</v>
      </c>
      <c r="C168" s="14" t="s">
        <v>22</v>
      </c>
      <c r="D168" s="16" t="s">
        <v>504</v>
      </c>
      <c r="E168" s="14" t="s">
        <v>7</v>
      </c>
      <c r="F168" s="63">
        <v>5000</v>
      </c>
      <c r="G168" s="56">
        <v>0</v>
      </c>
      <c r="H168" s="56">
        <v>0</v>
      </c>
      <c r="I168" s="56">
        <f>H168-F168</f>
        <v>-5000</v>
      </c>
      <c r="J168" s="47">
        <f t="shared" si="15"/>
        <v>0</v>
      </c>
      <c r="K168" s="57"/>
    </row>
    <row r="169" spans="1:11" ht="45">
      <c r="A169" s="70" t="s">
        <v>150</v>
      </c>
      <c r="B169" s="13" t="s">
        <v>18</v>
      </c>
      <c r="C169" s="13" t="s">
        <v>22</v>
      </c>
      <c r="D169" s="15" t="s">
        <v>278</v>
      </c>
      <c r="E169" s="13"/>
      <c r="F169" s="53">
        <f>F170+F173+F176</f>
        <v>119400</v>
      </c>
      <c r="G169" s="53">
        <f>G170+G173+G176</f>
        <v>31400</v>
      </c>
      <c r="H169" s="53">
        <f>H170+H173+H176</f>
        <v>14300</v>
      </c>
      <c r="I169" s="53">
        <f>I170+I173+I176</f>
        <v>-105100</v>
      </c>
      <c r="J169" s="47">
        <f t="shared" si="15"/>
        <v>11.976549413735343</v>
      </c>
      <c r="K169" s="52" t="s">
        <v>526</v>
      </c>
    </row>
    <row r="170" spans="1:11" ht="22.5">
      <c r="A170" s="70" t="s">
        <v>279</v>
      </c>
      <c r="B170" s="13" t="s">
        <v>18</v>
      </c>
      <c r="C170" s="13" t="s">
        <v>22</v>
      </c>
      <c r="D170" s="15" t="s">
        <v>280</v>
      </c>
      <c r="E170" s="13"/>
      <c r="F170" s="53">
        <f aca="true" t="shared" si="19" ref="F170:I171">F171</f>
        <v>29400</v>
      </c>
      <c r="G170" s="53">
        <f t="shared" si="19"/>
        <v>19400</v>
      </c>
      <c r="H170" s="53">
        <f t="shared" si="19"/>
        <v>4300</v>
      </c>
      <c r="I170" s="53">
        <f t="shared" si="19"/>
        <v>-25100</v>
      </c>
      <c r="J170" s="47">
        <f t="shared" si="15"/>
        <v>14.625850340136054</v>
      </c>
      <c r="K170" s="54"/>
    </row>
    <row r="171" spans="1:11" ht="33" customHeight="1">
      <c r="A171" s="70" t="s">
        <v>151</v>
      </c>
      <c r="B171" s="13" t="s">
        <v>18</v>
      </c>
      <c r="C171" s="13" t="s">
        <v>22</v>
      </c>
      <c r="D171" s="15" t="s">
        <v>281</v>
      </c>
      <c r="E171" s="13"/>
      <c r="F171" s="53">
        <f t="shared" si="19"/>
        <v>29400</v>
      </c>
      <c r="G171" s="53">
        <f t="shared" si="19"/>
        <v>19400</v>
      </c>
      <c r="H171" s="53">
        <f t="shared" si="19"/>
        <v>4300</v>
      </c>
      <c r="I171" s="53">
        <f t="shared" si="19"/>
        <v>-25100</v>
      </c>
      <c r="J171" s="47">
        <f t="shared" si="15"/>
        <v>14.625850340136054</v>
      </c>
      <c r="K171" s="54"/>
    </row>
    <row r="172" spans="1:11" ht="22.5">
      <c r="A172" s="55" t="s">
        <v>64</v>
      </c>
      <c r="B172" s="14" t="s">
        <v>18</v>
      </c>
      <c r="C172" s="14" t="s">
        <v>22</v>
      </c>
      <c r="D172" s="16" t="s">
        <v>281</v>
      </c>
      <c r="E172" s="14" t="s">
        <v>65</v>
      </c>
      <c r="F172" s="63">
        <v>29400</v>
      </c>
      <c r="G172" s="63">
        <v>19400</v>
      </c>
      <c r="H172" s="63">
        <v>4300</v>
      </c>
      <c r="I172" s="56">
        <f>H172-F172</f>
        <v>-25100</v>
      </c>
      <c r="J172" s="47">
        <f t="shared" si="15"/>
        <v>14.625850340136054</v>
      </c>
      <c r="K172" s="54"/>
    </row>
    <row r="173" spans="1:11" ht="12.75">
      <c r="A173" s="70" t="s">
        <v>293</v>
      </c>
      <c r="B173" s="13" t="s">
        <v>18</v>
      </c>
      <c r="C173" s="13" t="s">
        <v>22</v>
      </c>
      <c r="D173" s="15" t="s">
        <v>294</v>
      </c>
      <c r="E173" s="13"/>
      <c r="F173" s="53">
        <f>F174</f>
        <v>20000</v>
      </c>
      <c r="G173" s="53">
        <f aca="true" t="shared" si="20" ref="G173:I174">G174</f>
        <v>0</v>
      </c>
      <c r="H173" s="53">
        <f t="shared" si="20"/>
        <v>0</v>
      </c>
      <c r="I173" s="53">
        <f t="shared" si="20"/>
        <v>-20000</v>
      </c>
      <c r="J173" s="47">
        <f t="shared" si="15"/>
        <v>0</v>
      </c>
      <c r="K173" s="54"/>
    </row>
    <row r="174" spans="1:11" ht="33.75" customHeight="1">
      <c r="A174" s="70" t="s">
        <v>151</v>
      </c>
      <c r="B174" s="13" t="s">
        <v>18</v>
      </c>
      <c r="C174" s="13" t="s">
        <v>22</v>
      </c>
      <c r="D174" s="15" t="s">
        <v>295</v>
      </c>
      <c r="E174" s="13"/>
      <c r="F174" s="53">
        <f>F175</f>
        <v>20000</v>
      </c>
      <c r="G174" s="53">
        <f t="shared" si="20"/>
        <v>0</v>
      </c>
      <c r="H174" s="53">
        <f t="shared" si="20"/>
        <v>0</v>
      </c>
      <c r="I174" s="53">
        <f t="shared" si="20"/>
        <v>-20000</v>
      </c>
      <c r="J174" s="47">
        <f t="shared" si="15"/>
        <v>0</v>
      </c>
      <c r="K174" s="54"/>
    </row>
    <row r="175" spans="1:11" ht="22.5">
      <c r="A175" s="55" t="s">
        <v>64</v>
      </c>
      <c r="B175" s="14" t="s">
        <v>18</v>
      </c>
      <c r="C175" s="14" t="s">
        <v>22</v>
      </c>
      <c r="D175" s="16" t="s">
        <v>295</v>
      </c>
      <c r="E175" s="14" t="s">
        <v>65</v>
      </c>
      <c r="F175" s="63">
        <v>20000</v>
      </c>
      <c r="G175" s="63">
        <v>0</v>
      </c>
      <c r="H175" s="63">
        <v>0</v>
      </c>
      <c r="I175" s="56">
        <f>H175-F175</f>
        <v>-20000</v>
      </c>
      <c r="J175" s="47">
        <f t="shared" si="15"/>
        <v>0</v>
      </c>
      <c r="K175" s="54"/>
    </row>
    <row r="176" spans="1:11" ht="45">
      <c r="A176" s="70" t="s">
        <v>282</v>
      </c>
      <c r="B176" s="13" t="s">
        <v>18</v>
      </c>
      <c r="C176" s="13" t="s">
        <v>22</v>
      </c>
      <c r="D176" s="15" t="s">
        <v>283</v>
      </c>
      <c r="E176" s="13"/>
      <c r="F176" s="53">
        <f aca="true" t="shared" si="21" ref="F176:I177">F177</f>
        <v>70000</v>
      </c>
      <c r="G176" s="53">
        <f t="shared" si="21"/>
        <v>12000</v>
      </c>
      <c r="H176" s="53">
        <f t="shared" si="21"/>
        <v>10000</v>
      </c>
      <c r="I176" s="53">
        <f t="shared" si="21"/>
        <v>-60000</v>
      </c>
      <c r="J176" s="47">
        <f t="shared" si="15"/>
        <v>14.285714285714285</v>
      </c>
      <c r="K176" s="54"/>
    </row>
    <row r="177" spans="1:11" ht="34.5" customHeight="1">
      <c r="A177" s="70" t="s">
        <v>151</v>
      </c>
      <c r="B177" s="13" t="s">
        <v>18</v>
      </c>
      <c r="C177" s="13" t="s">
        <v>22</v>
      </c>
      <c r="D177" s="15" t="s">
        <v>284</v>
      </c>
      <c r="E177" s="13"/>
      <c r="F177" s="53">
        <f t="shared" si="21"/>
        <v>70000</v>
      </c>
      <c r="G177" s="53">
        <f t="shared" si="21"/>
        <v>12000</v>
      </c>
      <c r="H177" s="53">
        <f t="shared" si="21"/>
        <v>10000</v>
      </c>
      <c r="I177" s="53">
        <f t="shared" si="21"/>
        <v>-60000</v>
      </c>
      <c r="J177" s="47">
        <f t="shared" si="15"/>
        <v>14.285714285714285</v>
      </c>
      <c r="K177" s="54"/>
    </row>
    <row r="178" spans="1:11" ht="22.5">
      <c r="A178" s="55" t="s">
        <v>64</v>
      </c>
      <c r="B178" s="14" t="s">
        <v>18</v>
      </c>
      <c r="C178" s="14" t="s">
        <v>22</v>
      </c>
      <c r="D178" s="16" t="s">
        <v>284</v>
      </c>
      <c r="E178" s="14" t="s">
        <v>65</v>
      </c>
      <c r="F178" s="63">
        <v>70000</v>
      </c>
      <c r="G178" s="63">
        <v>12000</v>
      </c>
      <c r="H178" s="63">
        <v>10000</v>
      </c>
      <c r="I178" s="56">
        <f>H178-F178</f>
        <v>-60000</v>
      </c>
      <c r="J178" s="47">
        <f t="shared" si="15"/>
        <v>14.285714285714285</v>
      </c>
      <c r="K178" s="57"/>
    </row>
    <row r="179" spans="1:11" ht="33.75">
      <c r="A179" s="68" t="s">
        <v>152</v>
      </c>
      <c r="B179" s="13" t="s">
        <v>18</v>
      </c>
      <c r="C179" s="13" t="s">
        <v>22</v>
      </c>
      <c r="D179" s="13" t="s">
        <v>285</v>
      </c>
      <c r="E179" s="13"/>
      <c r="F179" s="61">
        <f aca="true" t="shared" si="22" ref="F179:I181">F180</f>
        <v>4600</v>
      </c>
      <c r="G179" s="61">
        <f t="shared" si="22"/>
        <v>600</v>
      </c>
      <c r="H179" s="61">
        <f t="shared" si="22"/>
        <v>0</v>
      </c>
      <c r="I179" s="61">
        <f t="shared" si="22"/>
        <v>-4600</v>
      </c>
      <c r="J179" s="47">
        <f t="shared" si="15"/>
        <v>0</v>
      </c>
      <c r="K179" s="52" t="s">
        <v>526</v>
      </c>
    </row>
    <row r="180" spans="1:11" ht="67.5">
      <c r="A180" s="68" t="s">
        <v>286</v>
      </c>
      <c r="B180" s="13" t="s">
        <v>18</v>
      </c>
      <c r="C180" s="13" t="s">
        <v>22</v>
      </c>
      <c r="D180" s="13" t="s">
        <v>287</v>
      </c>
      <c r="E180" s="13"/>
      <c r="F180" s="61">
        <f t="shared" si="22"/>
        <v>4600</v>
      </c>
      <c r="G180" s="61">
        <f t="shared" si="22"/>
        <v>600</v>
      </c>
      <c r="H180" s="61">
        <f t="shared" si="22"/>
        <v>0</v>
      </c>
      <c r="I180" s="61">
        <f t="shared" si="22"/>
        <v>-4600</v>
      </c>
      <c r="J180" s="47">
        <f t="shared" si="15"/>
        <v>0</v>
      </c>
      <c r="K180" s="54"/>
    </row>
    <row r="181" spans="1:11" ht="22.5">
      <c r="A181" s="70" t="s">
        <v>153</v>
      </c>
      <c r="B181" s="13" t="s">
        <v>18</v>
      </c>
      <c r="C181" s="13" t="s">
        <v>22</v>
      </c>
      <c r="D181" s="13" t="s">
        <v>288</v>
      </c>
      <c r="E181" s="13"/>
      <c r="F181" s="61">
        <f t="shared" si="22"/>
        <v>4600</v>
      </c>
      <c r="G181" s="61">
        <f t="shared" si="22"/>
        <v>600</v>
      </c>
      <c r="H181" s="61">
        <f t="shared" si="22"/>
        <v>0</v>
      </c>
      <c r="I181" s="61">
        <f t="shared" si="22"/>
        <v>-4600</v>
      </c>
      <c r="J181" s="47">
        <f t="shared" si="15"/>
        <v>0</v>
      </c>
      <c r="K181" s="54"/>
    </row>
    <row r="182" spans="1:11" ht="22.5">
      <c r="A182" s="55" t="s">
        <v>64</v>
      </c>
      <c r="B182" s="14" t="s">
        <v>18</v>
      </c>
      <c r="C182" s="14" t="s">
        <v>22</v>
      </c>
      <c r="D182" s="14" t="s">
        <v>288</v>
      </c>
      <c r="E182" s="14" t="s">
        <v>65</v>
      </c>
      <c r="F182" s="56">
        <v>4600</v>
      </c>
      <c r="G182" s="56">
        <v>600</v>
      </c>
      <c r="H182" s="56">
        <v>0</v>
      </c>
      <c r="I182" s="56">
        <f>H182-F182</f>
        <v>-4600</v>
      </c>
      <c r="J182" s="47">
        <f t="shared" si="15"/>
        <v>0</v>
      </c>
      <c r="K182" s="57"/>
    </row>
    <row r="183" spans="1:11" ht="33.75">
      <c r="A183" s="68" t="s">
        <v>83</v>
      </c>
      <c r="B183" s="13" t="s">
        <v>18</v>
      </c>
      <c r="C183" s="13" t="s">
        <v>22</v>
      </c>
      <c r="D183" s="13" t="s">
        <v>289</v>
      </c>
      <c r="E183" s="13"/>
      <c r="F183" s="61">
        <f aca="true" t="shared" si="23" ref="F183:I185">F184</f>
        <v>137300</v>
      </c>
      <c r="G183" s="61">
        <f t="shared" si="23"/>
        <v>37300</v>
      </c>
      <c r="H183" s="61">
        <f t="shared" si="23"/>
        <v>20000</v>
      </c>
      <c r="I183" s="61">
        <f t="shared" si="23"/>
        <v>-117300</v>
      </c>
      <c r="J183" s="47">
        <f t="shared" si="15"/>
        <v>14.566642388929353</v>
      </c>
      <c r="K183" s="52" t="s">
        <v>526</v>
      </c>
    </row>
    <row r="184" spans="1:11" ht="22.5">
      <c r="A184" s="68" t="s">
        <v>290</v>
      </c>
      <c r="B184" s="13" t="s">
        <v>18</v>
      </c>
      <c r="C184" s="13" t="s">
        <v>22</v>
      </c>
      <c r="D184" s="13" t="s">
        <v>291</v>
      </c>
      <c r="E184" s="13"/>
      <c r="F184" s="61">
        <f t="shared" si="23"/>
        <v>137300</v>
      </c>
      <c r="G184" s="61">
        <f t="shared" si="23"/>
        <v>37300</v>
      </c>
      <c r="H184" s="61">
        <f t="shared" si="23"/>
        <v>20000</v>
      </c>
      <c r="I184" s="61">
        <f t="shared" si="23"/>
        <v>-117300</v>
      </c>
      <c r="J184" s="47">
        <f t="shared" si="15"/>
        <v>14.566642388929353</v>
      </c>
      <c r="K184" s="54"/>
    </row>
    <row r="185" spans="1:11" ht="33.75">
      <c r="A185" s="70" t="s">
        <v>84</v>
      </c>
      <c r="B185" s="13" t="s">
        <v>18</v>
      </c>
      <c r="C185" s="13" t="s">
        <v>22</v>
      </c>
      <c r="D185" s="13" t="s">
        <v>292</v>
      </c>
      <c r="E185" s="13"/>
      <c r="F185" s="61">
        <f t="shared" si="23"/>
        <v>137300</v>
      </c>
      <c r="G185" s="61">
        <f t="shared" si="23"/>
        <v>37300</v>
      </c>
      <c r="H185" s="61">
        <f t="shared" si="23"/>
        <v>20000</v>
      </c>
      <c r="I185" s="61">
        <f t="shared" si="23"/>
        <v>-117300</v>
      </c>
      <c r="J185" s="47">
        <f t="shared" si="15"/>
        <v>14.566642388929353</v>
      </c>
      <c r="K185" s="54"/>
    </row>
    <row r="186" spans="1:11" ht="22.5">
      <c r="A186" s="55" t="s">
        <v>64</v>
      </c>
      <c r="B186" s="14" t="s">
        <v>18</v>
      </c>
      <c r="C186" s="14" t="s">
        <v>22</v>
      </c>
      <c r="D186" s="14" t="s">
        <v>292</v>
      </c>
      <c r="E186" s="14" t="s">
        <v>65</v>
      </c>
      <c r="F186" s="56">
        <v>137300</v>
      </c>
      <c r="G186" s="56">
        <v>37300</v>
      </c>
      <c r="H186" s="56">
        <v>20000</v>
      </c>
      <c r="I186" s="56">
        <f>H186-F186</f>
        <v>-117300</v>
      </c>
      <c r="J186" s="47">
        <f t="shared" si="15"/>
        <v>14.566642388929353</v>
      </c>
      <c r="K186" s="57"/>
    </row>
    <row r="187" spans="1:11" ht="12.75">
      <c r="A187" s="74" t="s">
        <v>32</v>
      </c>
      <c r="B187" s="11" t="s">
        <v>33</v>
      </c>
      <c r="C187" s="11" t="s">
        <v>128</v>
      </c>
      <c r="D187" s="11"/>
      <c r="E187" s="11"/>
      <c r="F187" s="71">
        <f aca="true" t="shared" si="24" ref="F187:I188">F188</f>
        <v>244000</v>
      </c>
      <c r="G187" s="71">
        <f t="shared" si="24"/>
        <v>244000</v>
      </c>
      <c r="H187" s="71">
        <f t="shared" si="24"/>
        <v>184937.03</v>
      </c>
      <c r="I187" s="71">
        <f t="shared" si="24"/>
        <v>-59062.97</v>
      </c>
      <c r="J187" s="47">
        <f t="shared" si="15"/>
        <v>75.79386475409837</v>
      </c>
      <c r="K187" s="48"/>
    </row>
    <row r="188" spans="1:11" ht="12.75">
      <c r="A188" s="75" t="s">
        <v>154</v>
      </c>
      <c r="B188" s="18" t="s">
        <v>33</v>
      </c>
      <c r="C188" s="18" t="s">
        <v>16</v>
      </c>
      <c r="D188" s="18"/>
      <c r="E188" s="18"/>
      <c r="F188" s="76">
        <f t="shared" si="24"/>
        <v>244000</v>
      </c>
      <c r="G188" s="76">
        <f t="shared" si="24"/>
        <v>244000</v>
      </c>
      <c r="H188" s="76">
        <f t="shared" si="24"/>
        <v>184937.03</v>
      </c>
      <c r="I188" s="76">
        <f t="shared" si="24"/>
        <v>-59062.97</v>
      </c>
      <c r="J188" s="51">
        <f t="shared" si="15"/>
        <v>75.79386475409837</v>
      </c>
      <c r="K188" s="58"/>
    </row>
    <row r="189" spans="1:11" ht="12.75">
      <c r="A189" s="39" t="s">
        <v>69</v>
      </c>
      <c r="B189" s="13" t="s">
        <v>33</v>
      </c>
      <c r="C189" s="13" t="s">
        <v>16</v>
      </c>
      <c r="D189" s="13" t="s">
        <v>180</v>
      </c>
      <c r="E189" s="13"/>
      <c r="F189" s="61">
        <f>F190+F192</f>
        <v>244000</v>
      </c>
      <c r="G189" s="61">
        <f>G190+G192</f>
        <v>244000</v>
      </c>
      <c r="H189" s="61">
        <f>H190+H192</f>
        <v>184937.03</v>
      </c>
      <c r="I189" s="61">
        <f>I190+I192</f>
        <v>-59062.97</v>
      </c>
      <c r="J189" s="47">
        <f t="shared" si="15"/>
        <v>75.79386475409837</v>
      </c>
      <c r="K189" s="52" t="s">
        <v>526</v>
      </c>
    </row>
    <row r="190" spans="1:11" ht="87.75" customHeight="1">
      <c r="A190" s="39" t="s">
        <v>136</v>
      </c>
      <c r="B190" s="13" t="s">
        <v>33</v>
      </c>
      <c r="C190" s="13" t="s">
        <v>16</v>
      </c>
      <c r="D190" s="15" t="s">
        <v>182</v>
      </c>
      <c r="E190" s="13"/>
      <c r="F190" s="53">
        <f>F191</f>
        <v>0</v>
      </c>
      <c r="G190" s="53">
        <f>G191</f>
        <v>27300</v>
      </c>
      <c r="H190" s="53">
        <f>H191</f>
        <v>27300</v>
      </c>
      <c r="I190" s="53">
        <f>I191</f>
        <v>27300</v>
      </c>
      <c r="J190" s="47" t="e">
        <f t="shared" si="15"/>
        <v>#DIV/0!</v>
      </c>
      <c r="K190" s="54"/>
    </row>
    <row r="191" spans="1:11" ht="12.75">
      <c r="A191" s="62" t="s">
        <v>134</v>
      </c>
      <c r="B191" s="14" t="s">
        <v>33</v>
      </c>
      <c r="C191" s="14" t="s">
        <v>16</v>
      </c>
      <c r="D191" s="16" t="s">
        <v>182</v>
      </c>
      <c r="E191" s="14" t="s">
        <v>135</v>
      </c>
      <c r="F191" s="63">
        <v>0</v>
      </c>
      <c r="G191" s="63">
        <v>27300</v>
      </c>
      <c r="H191" s="63">
        <v>27300</v>
      </c>
      <c r="I191" s="56">
        <f>H191-F191</f>
        <v>27300</v>
      </c>
      <c r="J191" s="47" t="e">
        <f t="shared" si="15"/>
        <v>#DIV/0!</v>
      </c>
      <c r="K191" s="54"/>
    </row>
    <row r="192" spans="1:11" ht="12.75">
      <c r="A192" s="39" t="s">
        <v>132</v>
      </c>
      <c r="B192" s="13" t="s">
        <v>33</v>
      </c>
      <c r="C192" s="13" t="s">
        <v>16</v>
      </c>
      <c r="D192" s="13" t="s">
        <v>220</v>
      </c>
      <c r="E192" s="13"/>
      <c r="F192" s="61">
        <f>F193</f>
        <v>244000</v>
      </c>
      <c r="G192" s="61">
        <f>G193</f>
        <v>216700</v>
      </c>
      <c r="H192" s="61">
        <f>H193</f>
        <v>157637.03</v>
      </c>
      <c r="I192" s="61">
        <f>I193</f>
        <v>-86362.97</v>
      </c>
      <c r="J192" s="47">
        <f t="shared" si="15"/>
        <v>64.60534016393441</v>
      </c>
      <c r="K192" s="54"/>
    </row>
    <row r="193" spans="1:11" ht="22.5">
      <c r="A193" s="55" t="s">
        <v>64</v>
      </c>
      <c r="B193" s="14" t="s">
        <v>33</v>
      </c>
      <c r="C193" s="14" t="s">
        <v>16</v>
      </c>
      <c r="D193" s="14" t="s">
        <v>220</v>
      </c>
      <c r="E193" s="14" t="s">
        <v>65</v>
      </c>
      <c r="F193" s="56">
        <v>244000</v>
      </c>
      <c r="G193" s="56">
        <v>216700</v>
      </c>
      <c r="H193" s="56">
        <v>157637.03</v>
      </c>
      <c r="I193" s="56">
        <f>H193-F193</f>
        <v>-86362.97</v>
      </c>
      <c r="J193" s="47">
        <f t="shared" si="15"/>
        <v>64.60534016393441</v>
      </c>
      <c r="K193" s="57"/>
    </row>
    <row r="194" spans="1:11" ht="12.75">
      <c r="A194" s="46" t="s">
        <v>34</v>
      </c>
      <c r="B194" s="11" t="s">
        <v>20</v>
      </c>
      <c r="C194" s="11" t="s">
        <v>128</v>
      </c>
      <c r="D194" s="11"/>
      <c r="E194" s="11"/>
      <c r="F194" s="71">
        <f>F195+F219+F277+F322</f>
        <v>47639950</v>
      </c>
      <c r="G194" s="71">
        <f>G195+G219+G277+G322</f>
        <v>49763190.04000001</v>
      </c>
      <c r="H194" s="71">
        <f>H195+H219+H277+H322</f>
        <v>48786553.33</v>
      </c>
      <c r="I194" s="71">
        <f>I195+I219+I277+I322</f>
        <v>1146603.33</v>
      </c>
      <c r="J194" s="47">
        <f aca="true" t="shared" si="25" ref="J194:J255">H194/F194*100</f>
        <v>102.4068105235207</v>
      </c>
      <c r="K194" s="48"/>
    </row>
    <row r="195" spans="1:11" ht="12.75">
      <c r="A195" s="77" t="s">
        <v>35</v>
      </c>
      <c r="B195" s="18" t="s">
        <v>20</v>
      </c>
      <c r="C195" s="18" t="s">
        <v>16</v>
      </c>
      <c r="D195" s="23"/>
      <c r="E195" s="18"/>
      <c r="F195" s="51">
        <f aca="true" t="shared" si="26" ref="F195:I197">F196</f>
        <v>14563260</v>
      </c>
      <c r="G195" s="51">
        <f t="shared" si="26"/>
        <v>13669946.73</v>
      </c>
      <c r="H195" s="51">
        <f t="shared" si="26"/>
        <v>13316108.96</v>
      </c>
      <c r="I195" s="51">
        <f t="shared" si="26"/>
        <v>-1247151.04</v>
      </c>
      <c r="J195" s="51">
        <f t="shared" si="25"/>
        <v>91.43631961525098</v>
      </c>
      <c r="K195" s="58"/>
    </row>
    <row r="196" spans="1:11" ht="33.75">
      <c r="A196" s="39" t="s">
        <v>155</v>
      </c>
      <c r="B196" s="13" t="s">
        <v>20</v>
      </c>
      <c r="C196" s="13" t="s">
        <v>16</v>
      </c>
      <c r="D196" s="20" t="s">
        <v>296</v>
      </c>
      <c r="E196" s="13"/>
      <c r="F196" s="53">
        <f t="shared" si="26"/>
        <v>14563260</v>
      </c>
      <c r="G196" s="53">
        <f t="shared" si="26"/>
        <v>13669946.73</v>
      </c>
      <c r="H196" s="53">
        <f t="shared" si="26"/>
        <v>13316108.96</v>
      </c>
      <c r="I196" s="53">
        <f t="shared" si="26"/>
        <v>-1247151.04</v>
      </c>
      <c r="J196" s="47">
        <f t="shared" si="25"/>
        <v>91.43631961525098</v>
      </c>
      <c r="K196" s="48"/>
    </row>
    <row r="197" spans="1:11" ht="67.5">
      <c r="A197" s="60" t="s">
        <v>297</v>
      </c>
      <c r="B197" s="13" t="s">
        <v>20</v>
      </c>
      <c r="C197" s="13" t="s">
        <v>16</v>
      </c>
      <c r="D197" s="13" t="s">
        <v>298</v>
      </c>
      <c r="E197" s="13"/>
      <c r="F197" s="61">
        <f t="shared" si="26"/>
        <v>14563260</v>
      </c>
      <c r="G197" s="61">
        <f t="shared" si="26"/>
        <v>13669946.73</v>
      </c>
      <c r="H197" s="61">
        <f t="shared" si="26"/>
        <v>13316108.96</v>
      </c>
      <c r="I197" s="61">
        <f t="shared" si="26"/>
        <v>-1247151.04</v>
      </c>
      <c r="J197" s="47">
        <f t="shared" si="25"/>
        <v>91.43631961525098</v>
      </c>
      <c r="K197" s="48"/>
    </row>
    <row r="198" spans="1:11" ht="23.25" customHeight="1">
      <c r="A198" s="60" t="s">
        <v>299</v>
      </c>
      <c r="B198" s="13" t="s">
        <v>20</v>
      </c>
      <c r="C198" s="13" t="s">
        <v>16</v>
      </c>
      <c r="D198" s="13" t="s">
        <v>300</v>
      </c>
      <c r="E198" s="13"/>
      <c r="F198" s="61">
        <f>F199+F201+F203+F205+F207+F209+F211+F213+F215+F217</f>
        <v>14563260</v>
      </c>
      <c r="G198" s="61">
        <f>G199+G201+G203+G205+G207+G209+G211+G213+G215+G217</f>
        <v>13669946.73</v>
      </c>
      <c r="H198" s="61">
        <f>H199+H201+H203+H205+H207+H209+H211+H213+H215+H217</f>
        <v>13316108.96</v>
      </c>
      <c r="I198" s="61">
        <f>I199+I201+I203+I205+I207+I209+I211+I213+I215+I217</f>
        <v>-1247151.04</v>
      </c>
      <c r="J198" s="47">
        <f t="shared" si="25"/>
        <v>91.43631961525098</v>
      </c>
      <c r="K198" s="48"/>
    </row>
    <row r="199" spans="1:11" ht="12.75">
      <c r="A199" s="60" t="s">
        <v>85</v>
      </c>
      <c r="B199" s="13" t="s">
        <v>20</v>
      </c>
      <c r="C199" s="13" t="s">
        <v>16</v>
      </c>
      <c r="D199" s="13" t="s">
        <v>301</v>
      </c>
      <c r="E199" s="13"/>
      <c r="F199" s="61">
        <f>F200</f>
        <v>3972860</v>
      </c>
      <c r="G199" s="61">
        <f>G200</f>
        <v>3961960</v>
      </c>
      <c r="H199" s="61">
        <f>H200</f>
        <v>3608422.23</v>
      </c>
      <c r="I199" s="61">
        <f>I200</f>
        <v>-364437.77</v>
      </c>
      <c r="J199" s="47">
        <f t="shared" si="25"/>
        <v>90.8268156944871</v>
      </c>
      <c r="K199" s="52" t="s">
        <v>521</v>
      </c>
    </row>
    <row r="200" spans="1:11" ht="43.5" customHeight="1">
      <c r="A200" s="59" t="s">
        <v>86</v>
      </c>
      <c r="B200" s="14" t="s">
        <v>20</v>
      </c>
      <c r="C200" s="14" t="s">
        <v>16</v>
      </c>
      <c r="D200" s="14" t="s">
        <v>301</v>
      </c>
      <c r="E200" s="14" t="s">
        <v>87</v>
      </c>
      <c r="F200" s="56">
        <v>3972860</v>
      </c>
      <c r="G200" s="56">
        <v>3961960</v>
      </c>
      <c r="H200" s="56">
        <v>3608422.23</v>
      </c>
      <c r="I200" s="56">
        <f aca="true" t="shared" si="27" ref="I200:I218">H200-F200</f>
        <v>-364437.77</v>
      </c>
      <c r="J200" s="47">
        <f t="shared" si="25"/>
        <v>90.8268156944871</v>
      </c>
      <c r="K200" s="57"/>
    </row>
    <row r="201" spans="1:11" ht="22.5">
      <c r="A201" s="60" t="s">
        <v>505</v>
      </c>
      <c r="B201" s="13" t="s">
        <v>20</v>
      </c>
      <c r="C201" s="13" t="s">
        <v>16</v>
      </c>
      <c r="D201" s="13" t="s">
        <v>506</v>
      </c>
      <c r="E201" s="13"/>
      <c r="F201" s="61">
        <f>F202</f>
        <v>13300</v>
      </c>
      <c r="G201" s="61">
        <f>G202</f>
        <v>0</v>
      </c>
      <c r="H201" s="61">
        <f>H202</f>
        <v>0</v>
      </c>
      <c r="I201" s="61">
        <f>I202</f>
        <v>-13300</v>
      </c>
      <c r="J201" s="47">
        <f t="shared" si="25"/>
        <v>0</v>
      </c>
      <c r="K201" s="52" t="s">
        <v>526</v>
      </c>
    </row>
    <row r="202" spans="1:11" ht="12.75">
      <c r="A202" s="59" t="s">
        <v>86</v>
      </c>
      <c r="B202" s="14" t="s">
        <v>20</v>
      </c>
      <c r="C202" s="14" t="s">
        <v>16</v>
      </c>
      <c r="D202" s="14" t="s">
        <v>506</v>
      </c>
      <c r="E202" s="14" t="s">
        <v>87</v>
      </c>
      <c r="F202" s="56">
        <v>13300</v>
      </c>
      <c r="G202" s="56">
        <v>0</v>
      </c>
      <c r="H202" s="56">
        <v>0</v>
      </c>
      <c r="I202" s="56">
        <f t="shared" si="27"/>
        <v>-13300</v>
      </c>
      <c r="J202" s="47">
        <f t="shared" si="25"/>
        <v>0</v>
      </c>
      <c r="K202" s="57"/>
    </row>
    <row r="203" spans="1:11" ht="22.5">
      <c r="A203" s="60" t="s">
        <v>88</v>
      </c>
      <c r="B203" s="13" t="s">
        <v>20</v>
      </c>
      <c r="C203" s="13" t="s">
        <v>16</v>
      </c>
      <c r="D203" s="13" t="s">
        <v>302</v>
      </c>
      <c r="E203" s="13"/>
      <c r="F203" s="61">
        <f>F204</f>
        <v>18800</v>
      </c>
      <c r="G203" s="61">
        <f>G204</f>
        <v>18800</v>
      </c>
      <c r="H203" s="61">
        <f>H204</f>
        <v>18800</v>
      </c>
      <c r="I203" s="61">
        <f>I204</f>
        <v>0</v>
      </c>
      <c r="J203" s="47">
        <f t="shared" si="25"/>
        <v>100</v>
      </c>
      <c r="K203" s="48"/>
    </row>
    <row r="204" spans="1:11" ht="12.75">
      <c r="A204" s="59" t="s">
        <v>86</v>
      </c>
      <c r="B204" s="14" t="s">
        <v>20</v>
      </c>
      <c r="C204" s="14" t="s">
        <v>16</v>
      </c>
      <c r="D204" s="14" t="s">
        <v>302</v>
      </c>
      <c r="E204" s="14" t="s">
        <v>87</v>
      </c>
      <c r="F204" s="56">
        <v>18800</v>
      </c>
      <c r="G204" s="56">
        <v>18800</v>
      </c>
      <c r="H204" s="56">
        <v>18800</v>
      </c>
      <c r="I204" s="56">
        <f t="shared" si="27"/>
        <v>0</v>
      </c>
      <c r="J204" s="47">
        <f t="shared" si="25"/>
        <v>100</v>
      </c>
      <c r="K204" s="48"/>
    </row>
    <row r="205" spans="1:11" ht="191.25">
      <c r="A205" s="60" t="s">
        <v>89</v>
      </c>
      <c r="B205" s="13" t="s">
        <v>20</v>
      </c>
      <c r="C205" s="13" t="s">
        <v>16</v>
      </c>
      <c r="D205" s="13" t="s">
        <v>303</v>
      </c>
      <c r="E205" s="13"/>
      <c r="F205" s="61">
        <f>F206</f>
        <v>7774900</v>
      </c>
      <c r="G205" s="61">
        <f>G206</f>
        <v>6602500</v>
      </c>
      <c r="H205" s="61">
        <f>H206</f>
        <v>6602500</v>
      </c>
      <c r="I205" s="61">
        <f>I206</f>
        <v>-1172400</v>
      </c>
      <c r="J205" s="47">
        <f t="shared" si="25"/>
        <v>84.9207063756447</v>
      </c>
      <c r="K205" s="52" t="s">
        <v>524</v>
      </c>
    </row>
    <row r="206" spans="1:11" ht="12.75">
      <c r="A206" s="59" t="s">
        <v>86</v>
      </c>
      <c r="B206" s="14" t="s">
        <v>20</v>
      </c>
      <c r="C206" s="14" t="s">
        <v>16</v>
      </c>
      <c r="D206" s="14" t="s">
        <v>303</v>
      </c>
      <c r="E206" s="14" t="s">
        <v>87</v>
      </c>
      <c r="F206" s="56">
        <v>7774900</v>
      </c>
      <c r="G206" s="56">
        <v>6602500</v>
      </c>
      <c r="H206" s="56">
        <v>6602500</v>
      </c>
      <c r="I206" s="56">
        <f t="shared" si="27"/>
        <v>-1172400</v>
      </c>
      <c r="J206" s="47">
        <f t="shared" si="25"/>
        <v>84.9207063756447</v>
      </c>
      <c r="K206" s="57"/>
    </row>
    <row r="207" spans="1:11" ht="33.75">
      <c r="A207" s="39" t="s">
        <v>90</v>
      </c>
      <c r="B207" s="13" t="s">
        <v>20</v>
      </c>
      <c r="C207" s="13" t="s">
        <v>16</v>
      </c>
      <c r="D207" s="13" t="s">
        <v>304</v>
      </c>
      <c r="E207" s="13"/>
      <c r="F207" s="61">
        <f>F208</f>
        <v>154900</v>
      </c>
      <c r="G207" s="61">
        <f>G208</f>
        <v>90000</v>
      </c>
      <c r="H207" s="61">
        <f>H208</f>
        <v>89700</v>
      </c>
      <c r="I207" s="61">
        <f>I208</f>
        <v>-65200</v>
      </c>
      <c r="J207" s="47">
        <f t="shared" si="25"/>
        <v>57.9083279535184</v>
      </c>
      <c r="K207" s="52" t="s">
        <v>534</v>
      </c>
    </row>
    <row r="208" spans="1:11" ht="12.75">
      <c r="A208" s="59" t="s">
        <v>86</v>
      </c>
      <c r="B208" s="14" t="s">
        <v>20</v>
      </c>
      <c r="C208" s="14" t="s">
        <v>16</v>
      </c>
      <c r="D208" s="14" t="s">
        <v>304</v>
      </c>
      <c r="E208" s="14" t="s">
        <v>87</v>
      </c>
      <c r="F208" s="56">
        <v>154900</v>
      </c>
      <c r="G208" s="56">
        <v>90000</v>
      </c>
      <c r="H208" s="56">
        <v>89700</v>
      </c>
      <c r="I208" s="56">
        <f t="shared" si="27"/>
        <v>-65200</v>
      </c>
      <c r="J208" s="47">
        <f t="shared" si="25"/>
        <v>57.9083279535184</v>
      </c>
      <c r="K208" s="57"/>
    </row>
    <row r="209" spans="1:11" ht="22.5">
      <c r="A209" s="39" t="s">
        <v>305</v>
      </c>
      <c r="B209" s="2" t="s">
        <v>20</v>
      </c>
      <c r="C209" s="2" t="s">
        <v>16</v>
      </c>
      <c r="D209" s="2" t="s">
        <v>306</v>
      </c>
      <c r="E209" s="2"/>
      <c r="F209" s="61">
        <f>F210</f>
        <v>0</v>
      </c>
      <c r="G209" s="61">
        <f>G210</f>
        <v>23700</v>
      </c>
      <c r="H209" s="61">
        <f>H210</f>
        <v>23700</v>
      </c>
      <c r="I209" s="61">
        <f>I210</f>
        <v>23700</v>
      </c>
      <c r="J209" s="47" t="e">
        <f t="shared" si="25"/>
        <v>#DIV/0!</v>
      </c>
      <c r="K209" s="52" t="s">
        <v>551</v>
      </c>
    </row>
    <row r="210" spans="1:11" ht="12.75">
      <c r="A210" s="59" t="s">
        <v>86</v>
      </c>
      <c r="B210" s="7" t="s">
        <v>20</v>
      </c>
      <c r="C210" s="7" t="s">
        <v>16</v>
      </c>
      <c r="D210" s="7" t="s">
        <v>306</v>
      </c>
      <c r="E210" s="7" t="s">
        <v>87</v>
      </c>
      <c r="F210" s="56">
        <v>0</v>
      </c>
      <c r="G210" s="56">
        <v>23700</v>
      </c>
      <c r="H210" s="56">
        <v>23700</v>
      </c>
      <c r="I210" s="56">
        <f t="shared" si="27"/>
        <v>23700</v>
      </c>
      <c r="J210" s="47" t="e">
        <f t="shared" si="25"/>
        <v>#DIV/0!</v>
      </c>
      <c r="K210" s="57"/>
    </row>
    <row r="211" spans="1:11" ht="56.25">
      <c r="A211" s="39" t="s">
        <v>91</v>
      </c>
      <c r="B211" s="2" t="s">
        <v>20</v>
      </c>
      <c r="C211" s="2" t="s">
        <v>16</v>
      </c>
      <c r="D211" s="2" t="s">
        <v>307</v>
      </c>
      <c r="E211" s="2"/>
      <c r="F211" s="61">
        <f>F212</f>
        <v>0</v>
      </c>
      <c r="G211" s="61">
        <f>G212</f>
        <v>108176</v>
      </c>
      <c r="H211" s="61">
        <f>H212</f>
        <v>108176</v>
      </c>
      <c r="I211" s="61">
        <f>I212</f>
        <v>108176</v>
      </c>
      <c r="J211" s="47" t="e">
        <f t="shared" si="25"/>
        <v>#DIV/0!</v>
      </c>
      <c r="K211" s="52" t="s">
        <v>536</v>
      </c>
    </row>
    <row r="212" spans="1:11" ht="12.75">
      <c r="A212" s="59" t="s">
        <v>86</v>
      </c>
      <c r="B212" s="7" t="s">
        <v>20</v>
      </c>
      <c r="C212" s="7" t="s">
        <v>16</v>
      </c>
      <c r="D212" s="7" t="s">
        <v>307</v>
      </c>
      <c r="E212" s="7" t="s">
        <v>87</v>
      </c>
      <c r="F212" s="56">
        <v>0</v>
      </c>
      <c r="G212" s="56">
        <v>108176</v>
      </c>
      <c r="H212" s="56">
        <v>108176</v>
      </c>
      <c r="I212" s="56">
        <f t="shared" si="27"/>
        <v>108176</v>
      </c>
      <c r="J212" s="47" t="e">
        <f t="shared" si="25"/>
        <v>#DIV/0!</v>
      </c>
      <c r="K212" s="57"/>
    </row>
    <row r="213" spans="1:11" ht="22.5">
      <c r="A213" s="39" t="s">
        <v>130</v>
      </c>
      <c r="B213" s="13" t="s">
        <v>20</v>
      </c>
      <c r="C213" s="13" t="s">
        <v>16</v>
      </c>
      <c r="D213" s="13" t="s">
        <v>308</v>
      </c>
      <c r="E213" s="13"/>
      <c r="F213" s="61">
        <f>F214</f>
        <v>2102950</v>
      </c>
      <c r="G213" s="61">
        <f>G214</f>
        <v>2269902.27</v>
      </c>
      <c r="H213" s="61">
        <f>H214</f>
        <v>2269902.27</v>
      </c>
      <c r="I213" s="61">
        <f>I214</f>
        <v>166952.27000000002</v>
      </c>
      <c r="J213" s="47">
        <f t="shared" si="25"/>
        <v>107.93895575263322</v>
      </c>
      <c r="K213" s="52" t="s">
        <v>537</v>
      </c>
    </row>
    <row r="214" spans="1:11" ht="12.75">
      <c r="A214" s="59" t="s">
        <v>86</v>
      </c>
      <c r="B214" s="14" t="s">
        <v>20</v>
      </c>
      <c r="C214" s="14" t="s">
        <v>16</v>
      </c>
      <c r="D214" s="14" t="s">
        <v>308</v>
      </c>
      <c r="E214" s="14" t="s">
        <v>87</v>
      </c>
      <c r="F214" s="56">
        <v>2102950</v>
      </c>
      <c r="G214" s="56">
        <v>2269902.27</v>
      </c>
      <c r="H214" s="56">
        <v>2269902.27</v>
      </c>
      <c r="I214" s="56">
        <f t="shared" si="27"/>
        <v>166952.27000000002</v>
      </c>
      <c r="J214" s="47">
        <f t="shared" si="25"/>
        <v>107.93895575263322</v>
      </c>
      <c r="K214" s="57"/>
    </row>
    <row r="215" spans="1:11" ht="67.5">
      <c r="A215" s="39" t="s">
        <v>156</v>
      </c>
      <c r="B215" s="2" t="s">
        <v>20</v>
      </c>
      <c r="C215" s="2" t="s">
        <v>16</v>
      </c>
      <c r="D215" s="2" t="s">
        <v>309</v>
      </c>
      <c r="E215" s="2"/>
      <c r="F215" s="61">
        <f>F216</f>
        <v>0</v>
      </c>
      <c r="G215" s="61">
        <f>G216</f>
        <v>27900</v>
      </c>
      <c r="H215" s="61">
        <f>H216</f>
        <v>27900</v>
      </c>
      <c r="I215" s="61">
        <f>I216</f>
        <v>27900</v>
      </c>
      <c r="J215" s="47" t="e">
        <f t="shared" si="25"/>
        <v>#DIV/0!</v>
      </c>
      <c r="K215" s="52" t="s">
        <v>538</v>
      </c>
    </row>
    <row r="216" spans="1:11" ht="12.75">
      <c r="A216" s="59" t="s">
        <v>86</v>
      </c>
      <c r="B216" s="7" t="s">
        <v>20</v>
      </c>
      <c r="C216" s="7" t="s">
        <v>16</v>
      </c>
      <c r="D216" s="7" t="s">
        <v>309</v>
      </c>
      <c r="E216" s="7" t="s">
        <v>87</v>
      </c>
      <c r="F216" s="56">
        <v>0</v>
      </c>
      <c r="G216" s="56">
        <v>27900</v>
      </c>
      <c r="H216" s="56">
        <v>27900</v>
      </c>
      <c r="I216" s="56">
        <f t="shared" si="27"/>
        <v>27900</v>
      </c>
      <c r="J216" s="47" t="e">
        <f t="shared" si="25"/>
        <v>#DIV/0!</v>
      </c>
      <c r="K216" s="57"/>
    </row>
    <row r="217" spans="1:11" ht="33.75">
      <c r="A217" s="39" t="s">
        <v>131</v>
      </c>
      <c r="B217" s="13" t="s">
        <v>20</v>
      </c>
      <c r="C217" s="13" t="s">
        <v>16</v>
      </c>
      <c r="D217" s="13" t="s">
        <v>310</v>
      </c>
      <c r="E217" s="13"/>
      <c r="F217" s="61">
        <f>F218</f>
        <v>525550</v>
      </c>
      <c r="G217" s="61">
        <f>G218</f>
        <v>567008.46</v>
      </c>
      <c r="H217" s="61">
        <f>H218</f>
        <v>567008.46</v>
      </c>
      <c r="I217" s="61">
        <f>I218</f>
        <v>41458.45999999996</v>
      </c>
      <c r="J217" s="47">
        <f t="shared" si="25"/>
        <v>107.88858529159926</v>
      </c>
      <c r="K217" s="52" t="s">
        <v>537</v>
      </c>
    </row>
    <row r="218" spans="1:11" ht="12.75">
      <c r="A218" s="59" t="s">
        <v>86</v>
      </c>
      <c r="B218" s="14" t="s">
        <v>20</v>
      </c>
      <c r="C218" s="14" t="s">
        <v>16</v>
      </c>
      <c r="D218" s="14" t="s">
        <v>310</v>
      </c>
      <c r="E218" s="14" t="s">
        <v>87</v>
      </c>
      <c r="F218" s="56">
        <v>525550</v>
      </c>
      <c r="G218" s="56">
        <v>567008.46</v>
      </c>
      <c r="H218" s="56">
        <v>567008.46</v>
      </c>
      <c r="I218" s="56">
        <f t="shared" si="27"/>
        <v>41458.45999999996</v>
      </c>
      <c r="J218" s="47">
        <f t="shared" si="25"/>
        <v>107.88858529159926</v>
      </c>
      <c r="K218" s="57"/>
    </row>
    <row r="219" spans="1:11" ht="12.75">
      <c r="A219" s="77" t="s">
        <v>36</v>
      </c>
      <c r="B219" s="18" t="s">
        <v>20</v>
      </c>
      <c r="C219" s="18" t="s">
        <v>17</v>
      </c>
      <c r="D219" s="23"/>
      <c r="E219" s="18"/>
      <c r="F219" s="51">
        <f>F220+F264</f>
        <v>29580620</v>
      </c>
      <c r="G219" s="51">
        <f>G220+G264</f>
        <v>31291604.16</v>
      </c>
      <c r="H219" s="51">
        <f>H220+H264</f>
        <v>30843586.119999997</v>
      </c>
      <c r="I219" s="51">
        <f>I220+I264</f>
        <v>1262966.12</v>
      </c>
      <c r="J219" s="51">
        <f t="shared" si="25"/>
        <v>104.26957284870973</v>
      </c>
      <c r="K219" s="58"/>
    </row>
    <row r="220" spans="1:11" ht="33.75">
      <c r="A220" s="39" t="s">
        <v>155</v>
      </c>
      <c r="B220" s="13" t="s">
        <v>20</v>
      </c>
      <c r="C220" s="13" t="s">
        <v>17</v>
      </c>
      <c r="D220" s="15" t="s">
        <v>296</v>
      </c>
      <c r="E220" s="13"/>
      <c r="F220" s="53">
        <f>F221+F227+F256</f>
        <v>26765520</v>
      </c>
      <c r="G220" s="53">
        <f>G221+G227+G256</f>
        <v>28355208.02</v>
      </c>
      <c r="H220" s="53">
        <f>H221+H227+H256</f>
        <v>28042916.9</v>
      </c>
      <c r="I220" s="53">
        <f>I221+I227+I256</f>
        <v>1277396.9000000001</v>
      </c>
      <c r="J220" s="47">
        <f t="shared" si="25"/>
        <v>104.77254654495785</v>
      </c>
      <c r="K220" s="48"/>
    </row>
    <row r="221" spans="1:11" ht="56.25">
      <c r="A221" s="39" t="s">
        <v>311</v>
      </c>
      <c r="B221" s="13" t="s">
        <v>20</v>
      </c>
      <c r="C221" s="13" t="s">
        <v>17</v>
      </c>
      <c r="D221" s="15" t="s">
        <v>312</v>
      </c>
      <c r="E221" s="13"/>
      <c r="F221" s="53">
        <f>F222</f>
        <v>187000</v>
      </c>
      <c r="G221" s="53">
        <f>G222</f>
        <v>187000</v>
      </c>
      <c r="H221" s="53">
        <f>H222</f>
        <v>187000</v>
      </c>
      <c r="I221" s="53">
        <f>I222</f>
        <v>0</v>
      </c>
      <c r="J221" s="47">
        <f t="shared" si="25"/>
        <v>100</v>
      </c>
      <c r="K221" s="48"/>
    </row>
    <row r="222" spans="1:11" ht="12.75">
      <c r="A222" s="39" t="s">
        <v>313</v>
      </c>
      <c r="B222" s="13" t="s">
        <v>20</v>
      </c>
      <c r="C222" s="13" t="s">
        <v>17</v>
      </c>
      <c r="D222" s="15" t="s">
        <v>314</v>
      </c>
      <c r="E222" s="13"/>
      <c r="F222" s="53">
        <f>F223+F225</f>
        <v>187000</v>
      </c>
      <c r="G222" s="53">
        <f>G223+G225</f>
        <v>187000</v>
      </c>
      <c r="H222" s="53">
        <f>H223+H225</f>
        <v>187000</v>
      </c>
      <c r="I222" s="53">
        <f>I223+I225</f>
        <v>0</v>
      </c>
      <c r="J222" s="47">
        <f t="shared" si="25"/>
        <v>100</v>
      </c>
      <c r="K222" s="48"/>
    </row>
    <row r="223" spans="1:11" ht="45">
      <c r="A223" s="39" t="s">
        <v>92</v>
      </c>
      <c r="B223" s="13" t="s">
        <v>20</v>
      </c>
      <c r="C223" s="13" t="s">
        <v>17</v>
      </c>
      <c r="D223" s="13" t="s">
        <v>315</v>
      </c>
      <c r="E223" s="13"/>
      <c r="F223" s="61">
        <f>F224</f>
        <v>139700</v>
      </c>
      <c r="G223" s="61">
        <f>G224</f>
        <v>139700</v>
      </c>
      <c r="H223" s="61">
        <f>H224</f>
        <v>139700</v>
      </c>
      <c r="I223" s="61">
        <f>I224</f>
        <v>0</v>
      </c>
      <c r="J223" s="47">
        <f t="shared" si="25"/>
        <v>100</v>
      </c>
      <c r="K223" s="48"/>
    </row>
    <row r="224" spans="1:11" ht="12.75">
      <c r="A224" s="59" t="s">
        <v>86</v>
      </c>
      <c r="B224" s="14" t="s">
        <v>20</v>
      </c>
      <c r="C224" s="14" t="s">
        <v>17</v>
      </c>
      <c r="D224" s="14" t="s">
        <v>315</v>
      </c>
      <c r="E224" s="14" t="s">
        <v>87</v>
      </c>
      <c r="F224" s="56">
        <v>139700</v>
      </c>
      <c r="G224" s="56">
        <v>139700</v>
      </c>
      <c r="H224" s="56">
        <v>139700</v>
      </c>
      <c r="I224" s="56">
        <f>H224-F224</f>
        <v>0</v>
      </c>
      <c r="J224" s="47">
        <f t="shared" si="25"/>
        <v>100</v>
      </c>
      <c r="K224" s="48"/>
    </row>
    <row r="225" spans="1:11" ht="56.25">
      <c r="A225" s="39" t="s">
        <v>316</v>
      </c>
      <c r="B225" s="13" t="s">
        <v>20</v>
      </c>
      <c r="C225" s="13" t="s">
        <v>17</v>
      </c>
      <c r="D225" s="13" t="s">
        <v>317</v>
      </c>
      <c r="E225" s="13"/>
      <c r="F225" s="61">
        <f>F226</f>
        <v>47300</v>
      </c>
      <c r="G225" s="61">
        <f>G226</f>
        <v>47300</v>
      </c>
      <c r="H225" s="61">
        <f>H226</f>
        <v>47300</v>
      </c>
      <c r="I225" s="61">
        <f>I226</f>
        <v>0</v>
      </c>
      <c r="J225" s="47">
        <f t="shared" si="25"/>
        <v>100</v>
      </c>
      <c r="K225" s="48"/>
    </row>
    <row r="226" spans="1:11" ht="12.75">
      <c r="A226" s="59" t="s">
        <v>86</v>
      </c>
      <c r="B226" s="14" t="s">
        <v>20</v>
      </c>
      <c r="C226" s="14" t="s">
        <v>17</v>
      </c>
      <c r="D226" s="14" t="s">
        <v>317</v>
      </c>
      <c r="E226" s="14" t="s">
        <v>87</v>
      </c>
      <c r="F226" s="56">
        <v>47300</v>
      </c>
      <c r="G226" s="56">
        <v>47300</v>
      </c>
      <c r="H226" s="56">
        <v>47300</v>
      </c>
      <c r="I226" s="56">
        <f>H226-F226</f>
        <v>0</v>
      </c>
      <c r="J226" s="47">
        <f t="shared" si="25"/>
        <v>100</v>
      </c>
      <c r="K226" s="48"/>
    </row>
    <row r="227" spans="1:11" ht="67.5">
      <c r="A227" s="60" t="s">
        <v>297</v>
      </c>
      <c r="B227" s="13" t="s">
        <v>20</v>
      </c>
      <c r="C227" s="13" t="s">
        <v>17</v>
      </c>
      <c r="D227" s="13" t="s">
        <v>298</v>
      </c>
      <c r="E227" s="13"/>
      <c r="F227" s="61">
        <f>F228</f>
        <v>26578520</v>
      </c>
      <c r="G227" s="61">
        <f>G228</f>
        <v>27554008.02</v>
      </c>
      <c r="H227" s="61">
        <f>H228</f>
        <v>27241716.9</v>
      </c>
      <c r="I227" s="61">
        <f>I228</f>
        <v>663196.9000000001</v>
      </c>
      <c r="J227" s="47">
        <f t="shared" si="25"/>
        <v>102.49523637885028</v>
      </c>
      <c r="K227" s="48"/>
    </row>
    <row r="228" spans="1:11" ht="18.75" customHeight="1">
      <c r="A228" s="60" t="s">
        <v>299</v>
      </c>
      <c r="B228" s="13" t="s">
        <v>20</v>
      </c>
      <c r="C228" s="13" t="s">
        <v>17</v>
      </c>
      <c r="D228" s="13" t="s">
        <v>300</v>
      </c>
      <c r="E228" s="13"/>
      <c r="F228" s="61">
        <f>F229+F233+F231+F235+F237+F239+F242+F244+F246+F248+F250+F252+F254</f>
        <v>26578520</v>
      </c>
      <c r="G228" s="61">
        <f>G229+G233+G231+G235+G237+G239+G242+G244+G246+G248+G250+G252+G254</f>
        <v>27554008.02</v>
      </c>
      <c r="H228" s="61">
        <f>H229+H233+H231+H235+H237+H239+H242+H244+H246+H248+H250+H252+H254</f>
        <v>27241716.9</v>
      </c>
      <c r="I228" s="61">
        <f>I229+I233+I231+I235+I237+I239+I242+I244+I246+I248+I250+I252+I254</f>
        <v>663196.9000000001</v>
      </c>
      <c r="J228" s="47">
        <f t="shared" si="25"/>
        <v>102.49523637885028</v>
      </c>
      <c r="K228" s="48"/>
    </row>
    <row r="229" spans="1:11" ht="40.5" customHeight="1">
      <c r="A229" s="60" t="s">
        <v>93</v>
      </c>
      <c r="B229" s="13" t="s">
        <v>20</v>
      </c>
      <c r="C229" s="13" t="s">
        <v>17</v>
      </c>
      <c r="D229" s="13" t="s">
        <v>318</v>
      </c>
      <c r="E229" s="13"/>
      <c r="F229" s="61">
        <f>F230</f>
        <v>2710090</v>
      </c>
      <c r="G229" s="61">
        <f>G230</f>
        <v>2577777.86</v>
      </c>
      <c r="H229" s="61">
        <f>H230</f>
        <v>2316895.21</v>
      </c>
      <c r="I229" s="61">
        <f>I230</f>
        <v>-393194.79000000004</v>
      </c>
      <c r="J229" s="47">
        <f t="shared" si="25"/>
        <v>85.49144899246889</v>
      </c>
      <c r="K229" s="52" t="s">
        <v>521</v>
      </c>
    </row>
    <row r="230" spans="1:11" ht="25.5" customHeight="1">
      <c r="A230" s="59" t="s">
        <v>86</v>
      </c>
      <c r="B230" s="14" t="s">
        <v>20</v>
      </c>
      <c r="C230" s="14" t="s">
        <v>17</v>
      </c>
      <c r="D230" s="14" t="s">
        <v>318</v>
      </c>
      <c r="E230" s="14" t="s">
        <v>87</v>
      </c>
      <c r="F230" s="56">
        <v>2710090</v>
      </c>
      <c r="G230" s="56">
        <v>2577777.86</v>
      </c>
      <c r="H230" s="56">
        <v>2316895.21</v>
      </c>
      <c r="I230" s="56">
        <f aca="true" t="shared" si="28" ref="I230:I255">H230-F230</f>
        <v>-393194.79000000004</v>
      </c>
      <c r="J230" s="47">
        <f t="shared" si="25"/>
        <v>85.49144899246889</v>
      </c>
      <c r="K230" s="57"/>
    </row>
    <row r="231" spans="1:11" ht="12.75">
      <c r="A231" s="60" t="s">
        <v>94</v>
      </c>
      <c r="B231" s="13" t="s">
        <v>20</v>
      </c>
      <c r="C231" s="13" t="s">
        <v>17</v>
      </c>
      <c r="D231" s="13" t="s">
        <v>319</v>
      </c>
      <c r="E231" s="13"/>
      <c r="F231" s="61">
        <f>F232</f>
        <v>779300</v>
      </c>
      <c r="G231" s="61">
        <f>G232</f>
        <v>766300</v>
      </c>
      <c r="H231" s="61">
        <f>H232</f>
        <v>718492.92</v>
      </c>
      <c r="I231" s="61">
        <f>I232</f>
        <v>-60807.07999999996</v>
      </c>
      <c r="J231" s="47">
        <f t="shared" si="25"/>
        <v>92.19721801616836</v>
      </c>
      <c r="K231" s="52" t="s">
        <v>539</v>
      </c>
    </row>
    <row r="232" spans="1:11" ht="12.75">
      <c r="A232" s="59" t="s">
        <v>86</v>
      </c>
      <c r="B232" s="14" t="s">
        <v>20</v>
      </c>
      <c r="C232" s="14" t="s">
        <v>17</v>
      </c>
      <c r="D232" s="14" t="s">
        <v>319</v>
      </c>
      <c r="E232" s="14" t="s">
        <v>87</v>
      </c>
      <c r="F232" s="56">
        <v>779300</v>
      </c>
      <c r="G232" s="56">
        <v>766300</v>
      </c>
      <c r="H232" s="56">
        <v>718492.92</v>
      </c>
      <c r="I232" s="56">
        <f t="shared" si="28"/>
        <v>-60807.07999999996</v>
      </c>
      <c r="J232" s="47">
        <f t="shared" si="25"/>
        <v>92.19721801616836</v>
      </c>
      <c r="K232" s="57"/>
    </row>
    <row r="233" spans="1:11" ht="33.75">
      <c r="A233" s="39" t="s">
        <v>507</v>
      </c>
      <c r="B233" s="13" t="s">
        <v>20</v>
      </c>
      <c r="C233" s="13" t="s">
        <v>17</v>
      </c>
      <c r="D233" s="13" t="s">
        <v>508</v>
      </c>
      <c r="E233" s="13"/>
      <c r="F233" s="53">
        <f>F234</f>
        <v>28300</v>
      </c>
      <c r="G233" s="53">
        <f>G234</f>
        <v>0</v>
      </c>
      <c r="H233" s="53">
        <f>H234</f>
        <v>0</v>
      </c>
      <c r="I233" s="53">
        <f>I234</f>
        <v>-28300</v>
      </c>
      <c r="J233" s="47">
        <f t="shared" si="25"/>
        <v>0</v>
      </c>
      <c r="K233" s="52" t="s">
        <v>540</v>
      </c>
    </row>
    <row r="234" spans="1:11" ht="12.75">
      <c r="A234" s="59" t="s">
        <v>86</v>
      </c>
      <c r="B234" s="14" t="s">
        <v>20</v>
      </c>
      <c r="C234" s="14" t="s">
        <v>17</v>
      </c>
      <c r="D234" s="14" t="s">
        <v>508</v>
      </c>
      <c r="E234" s="14" t="s">
        <v>87</v>
      </c>
      <c r="F234" s="56">
        <v>28300</v>
      </c>
      <c r="G234" s="56">
        <v>0</v>
      </c>
      <c r="H234" s="56">
        <v>0</v>
      </c>
      <c r="I234" s="56">
        <f t="shared" si="28"/>
        <v>-28300</v>
      </c>
      <c r="J234" s="47">
        <f t="shared" si="25"/>
        <v>0</v>
      </c>
      <c r="K234" s="57"/>
    </row>
    <row r="235" spans="1:11" ht="33.75">
      <c r="A235" s="39" t="s">
        <v>95</v>
      </c>
      <c r="B235" s="13" t="s">
        <v>20</v>
      </c>
      <c r="C235" s="13" t="s">
        <v>17</v>
      </c>
      <c r="D235" s="13" t="s">
        <v>320</v>
      </c>
      <c r="E235" s="13"/>
      <c r="F235" s="53">
        <f>F236</f>
        <v>66700</v>
      </c>
      <c r="G235" s="53">
        <f>G236</f>
        <v>1402700</v>
      </c>
      <c r="H235" s="53">
        <f>H236</f>
        <v>1402700</v>
      </c>
      <c r="I235" s="53">
        <f>I236</f>
        <v>1336000</v>
      </c>
      <c r="J235" s="47">
        <f t="shared" si="25"/>
        <v>2102.9985007496252</v>
      </c>
      <c r="K235" s="52" t="s">
        <v>549</v>
      </c>
    </row>
    <row r="236" spans="1:11" ht="12.75">
      <c r="A236" s="59" t="s">
        <v>86</v>
      </c>
      <c r="B236" s="14" t="s">
        <v>20</v>
      </c>
      <c r="C236" s="14" t="s">
        <v>17</v>
      </c>
      <c r="D236" s="14" t="s">
        <v>320</v>
      </c>
      <c r="E236" s="14" t="s">
        <v>87</v>
      </c>
      <c r="F236" s="56">
        <v>66700</v>
      </c>
      <c r="G236" s="56">
        <v>1402700</v>
      </c>
      <c r="H236" s="56">
        <v>1402700</v>
      </c>
      <c r="I236" s="56">
        <f t="shared" si="28"/>
        <v>1336000</v>
      </c>
      <c r="J236" s="47">
        <f t="shared" si="25"/>
        <v>2102.9985007496252</v>
      </c>
      <c r="K236" s="57"/>
    </row>
    <row r="237" spans="1:11" ht="191.25">
      <c r="A237" s="60" t="s">
        <v>89</v>
      </c>
      <c r="B237" s="13" t="s">
        <v>20</v>
      </c>
      <c r="C237" s="13" t="s">
        <v>17</v>
      </c>
      <c r="D237" s="13" t="s">
        <v>303</v>
      </c>
      <c r="E237" s="13"/>
      <c r="F237" s="61">
        <f>F238</f>
        <v>13974000</v>
      </c>
      <c r="G237" s="61">
        <f>G238</f>
        <v>14074000</v>
      </c>
      <c r="H237" s="61">
        <f>H238</f>
        <v>14074000</v>
      </c>
      <c r="I237" s="61">
        <f>I238</f>
        <v>100000</v>
      </c>
      <c r="J237" s="47">
        <f t="shared" si="25"/>
        <v>100.71561471303849</v>
      </c>
      <c r="K237" s="48"/>
    </row>
    <row r="238" spans="1:11" ht="12.75">
      <c r="A238" s="59" t="s">
        <v>86</v>
      </c>
      <c r="B238" s="14" t="s">
        <v>20</v>
      </c>
      <c r="C238" s="14" t="s">
        <v>17</v>
      </c>
      <c r="D238" s="14" t="s">
        <v>303</v>
      </c>
      <c r="E238" s="14" t="s">
        <v>87</v>
      </c>
      <c r="F238" s="56">
        <v>13974000</v>
      </c>
      <c r="G238" s="56">
        <v>14074000</v>
      </c>
      <c r="H238" s="56">
        <v>14074000</v>
      </c>
      <c r="I238" s="56">
        <f t="shared" si="28"/>
        <v>100000</v>
      </c>
      <c r="J238" s="47">
        <f t="shared" si="25"/>
        <v>100.71561471303849</v>
      </c>
      <c r="K238" s="48"/>
    </row>
    <row r="239" spans="1:11" ht="33.75">
      <c r="A239" s="39" t="s">
        <v>90</v>
      </c>
      <c r="B239" s="13" t="s">
        <v>20</v>
      </c>
      <c r="C239" s="13" t="s">
        <v>17</v>
      </c>
      <c r="D239" s="13" t="s">
        <v>304</v>
      </c>
      <c r="E239" s="13"/>
      <c r="F239" s="61">
        <f>F240+F241</f>
        <v>5021900</v>
      </c>
      <c r="G239" s="61">
        <f>G240+G241</f>
        <v>4744400</v>
      </c>
      <c r="H239" s="61">
        <f>H240+H241</f>
        <v>4744400</v>
      </c>
      <c r="I239" s="61">
        <f>I240+I241</f>
        <v>-277500</v>
      </c>
      <c r="J239" s="47">
        <f t="shared" si="25"/>
        <v>94.47420299089985</v>
      </c>
      <c r="K239" s="52" t="s">
        <v>534</v>
      </c>
    </row>
    <row r="240" spans="1:11" ht="22.5">
      <c r="A240" s="59" t="s">
        <v>96</v>
      </c>
      <c r="B240" s="14" t="s">
        <v>20</v>
      </c>
      <c r="C240" s="14" t="s">
        <v>17</v>
      </c>
      <c r="D240" s="14" t="s">
        <v>304</v>
      </c>
      <c r="E240" s="14" t="s">
        <v>97</v>
      </c>
      <c r="F240" s="56">
        <v>607500</v>
      </c>
      <c r="G240" s="56">
        <v>450000</v>
      </c>
      <c r="H240" s="56">
        <v>450000</v>
      </c>
      <c r="I240" s="56">
        <f t="shared" si="28"/>
        <v>-157500</v>
      </c>
      <c r="J240" s="47">
        <f t="shared" si="25"/>
        <v>74.07407407407408</v>
      </c>
      <c r="K240" s="54"/>
    </row>
    <row r="241" spans="1:11" ht="12.75">
      <c r="A241" s="59" t="s">
        <v>86</v>
      </c>
      <c r="B241" s="14" t="s">
        <v>20</v>
      </c>
      <c r="C241" s="14" t="s">
        <v>17</v>
      </c>
      <c r="D241" s="14" t="s">
        <v>304</v>
      </c>
      <c r="E241" s="14" t="s">
        <v>87</v>
      </c>
      <c r="F241" s="56">
        <v>4414400</v>
      </c>
      <c r="G241" s="56">
        <v>4294400</v>
      </c>
      <c r="H241" s="56">
        <v>4294400</v>
      </c>
      <c r="I241" s="56">
        <f t="shared" si="28"/>
        <v>-120000</v>
      </c>
      <c r="J241" s="47">
        <f t="shared" si="25"/>
        <v>97.2816237767307</v>
      </c>
      <c r="K241" s="57"/>
    </row>
    <row r="242" spans="1:11" ht="45">
      <c r="A242" s="39" t="s">
        <v>98</v>
      </c>
      <c r="B242" s="13" t="s">
        <v>20</v>
      </c>
      <c r="C242" s="13" t="s">
        <v>17</v>
      </c>
      <c r="D242" s="13" t="s">
        <v>321</v>
      </c>
      <c r="E242" s="13"/>
      <c r="F242" s="61">
        <f>F243</f>
        <v>295100</v>
      </c>
      <c r="G242" s="61">
        <f>G243</f>
        <v>250300</v>
      </c>
      <c r="H242" s="61">
        <f>H243</f>
        <v>246698.61</v>
      </c>
      <c r="I242" s="61">
        <f>I243</f>
        <v>-48401.390000000014</v>
      </c>
      <c r="J242" s="47">
        <f t="shared" si="25"/>
        <v>83.5983090477804</v>
      </c>
      <c r="K242" s="52" t="s">
        <v>541</v>
      </c>
    </row>
    <row r="243" spans="1:11" ht="12.75">
      <c r="A243" s="59" t="s">
        <v>86</v>
      </c>
      <c r="B243" s="14" t="s">
        <v>20</v>
      </c>
      <c r="C243" s="14" t="s">
        <v>17</v>
      </c>
      <c r="D243" s="14" t="s">
        <v>321</v>
      </c>
      <c r="E243" s="14" t="s">
        <v>87</v>
      </c>
      <c r="F243" s="56">
        <v>295100</v>
      </c>
      <c r="G243" s="56">
        <v>250300</v>
      </c>
      <c r="H243" s="56">
        <v>246698.61</v>
      </c>
      <c r="I243" s="56">
        <f t="shared" si="28"/>
        <v>-48401.390000000014</v>
      </c>
      <c r="J243" s="47">
        <f t="shared" si="25"/>
        <v>83.5983090477804</v>
      </c>
      <c r="K243" s="57"/>
    </row>
    <row r="244" spans="1:11" ht="33.75">
      <c r="A244" s="39" t="s">
        <v>99</v>
      </c>
      <c r="B244" s="13" t="s">
        <v>20</v>
      </c>
      <c r="C244" s="13" t="s">
        <v>17</v>
      </c>
      <c r="D244" s="13" t="s">
        <v>322</v>
      </c>
      <c r="E244" s="13"/>
      <c r="F244" s="61">
        <f>F245</f>
        <v>7000</v>
      </c>
      <c r="G244" s="61">
        <f>G245</f>
        <v>7000</v>
      </c>
      <c r="H244" s="61">
        <f>H245</f>
        <v>7000</v>
      </c>
      <c r="I244" s="61">
        <f>I245</f>
        <v>0</v>
      </c>
      <c r="J244" s="47">
        <f t="shared" si="25"/>
        <v>100</v>
      </c>
      <c r="K244" s="48"/>
    </row>
    <row r="245" spans="1:11" ht="12.75">
      <c r="A245" s="59" t="s">
        <v>86</v>
      </c>
      <c r="B245" s="14" t="s">
        <v>20</v>
      </c>
      <c r="C245" s="14" t="s">
        <v>17</v>
      </c>
      <c r="D245" s="14" t="s">
        <v>322</v>
      </c>
      <c r="E245" s="14" t="s">
        <v>87</v>
      </c>
      <c r="F245" s="56">
        <v>7000</v>
      </c>
      <c r="G245" s="56">
        <v>7000</v>
      </c>
      <c r="H245" s="56">
        <v>7000</v>
      </c>
      <c r="I245" s="56">
        <f t="shared" si="28"/>
        <v>0</v>
      </c>
      <c r="J245" s="47">
        <f t="shared" si="25"/>
        <v>100</v>
      </c>
      <c r="K245" s="48"/>
    </row>
    <row r="246" spans="1:11" ht="56.25">
      <c r="A246" s="39" t="s">
        <v>91</v>
      </c>
      <c r="B246" s="2" t="s">
        <v>20</v>
      </c>
      <c r="C246" s="2" t="s">
        <v>17</v>
      </c>
      <c r="D246" s="2" t="s">
        <v>307</v>
      </c>
      <c r="E246" s="2"/>
      <c r="F246" s="61">
        <f>F247</f>
        <v>0</v>
      </c>
      <c r="G246" s="61">
        <f>G247</f>
        <v>140224</v>
      </c>
      <c r="H246" s="61">
        <f>H247</f>
        <v>140224</v>
      </c>
      <c r="I246" s="61">
        <f>I247</f>
        <v>140224</v>
      </c>
      <c r="J246" s="47" t="e">
        <f t="shared" si="25"/>
        <v>#DIV/0!</v>
      </c>
      <c r="K246" s="52" t="s">
        <v>536</v>
      </c>
    </row>
    <row r="247" spans="1:11" ht="12.75">
      <c r="A247" s="59" t="s">
        <v>86</v>
      </c>
      <c r="B247" s="7" t="s">
        <v>20</v>
      </c>
      <c r="C247" s="7" t="s">
        <v>17</v>
      </c>
      <c r="D247" s="7" t="s">
        <v>307</v>
      </c>
      <c r="E247" s="7" t="s">
        <v>87</v>
      </c>
      <c r="F247" s="56">
        <v>0</v>
      </c>
      <c r="G247" s="56">
        <v>140224</v>
      </c>
      <c r="H247" s="56">
        <v>140224</v>
      </c>
      <c r="I247" s="56">
        <f t="shared" si="28"/>
        <v>140224</v>
      </c>
      <c r="J247" s="47" t="e">
        <f t="shared" si="25"/>
        <v>#DIV/0!</v>
      </c>
      <c r="K247" s="57"/>
    </row>
    <row r="248" spans="1:11" ht="22.5">
      <c r="A248" s="39" t="s">
        <v>130</v>
      </c>
      <c r="B248" s="13" t="s">
        <v>20</v>
      </c>
      <c r="C248" s="13" t="s">
        <v>17</v>
      </c>
      <c r="D248" s="13" t="s">
        <v>308</v>
      </c>
      <c r="E248" s="13"/>
      <c r="F248" s="61">
        <f>F249</f>
        <v>2956780</v>
      </c>
      <c r="G248" s="61">
        <f>G249</f>
        <v>2845604.93</v>
      </c>
      <c r="H248" s="61">
        <f>H249</f>
        <v>2845604.93</v>
      </c>
      <c r="I248" s="61">
        <f>I249</f>
        <v>-111175.06999999983</v>
      </c>
      <c r="J248" s="47">
        <f t="shared" si="25"/>
        <v>96.23999519747835</v>
      </c>
      <c r="K248" s="48"/>
    </row>
    <row r="249" spans="1:11" ht="12.75">
      <c r="A249" s="59" t="s">
        <v>86</v>
      </c>
      <c r="B249" s="14" t="s">
        <v>20</v>
      </c>
      <c r="C249" s="14" t="s">
        <v>17</v>
      </c>
      <c r="D249" s="14" t="s">
        <v>308</v>
      </c>
      <c r="E249" s="14" t="s">
        <v>87</v>
      </c>
      <c r="F249" s="56">
        <v>2956780</v>
      </c>
      <c r="G249" s="56">
        <v>2845604.93</v>
      </c>
      <c r="H249" s="56">
        <v>2845604.93</v>
      </c>
      <c r="I249" s="56">
        <f t="shared" si="28"/>
        <v>-111175.06999999983</v>
      </c>
      <c r="J249" s="47">
        <f t="shared" si="25"/>
        <v>96.23999519747835</v>
      </c>
      <c r="K249" s="48"/>
    </row>
    <row r="250" spans="1:11" ht="45">
      <c r="A250" s="39" t="s">
        <v>157</v>
      </c>
      <c r="B250" s="13" t="s">
        <v>20</v>
      </c>
      <c r="C250" s="13" t="s">
        <v>17</v>
      </c>
      <c r="D250" s="13" t="s">
        <v>323</v>
      </c>
      <c r="E250" s="13"/>
      <c r="F250" s="61">
        <f>F251</f>
        <v>100</v>
      </c>
      <c r="G250" s="61">
        <f>G251</f>
        <v>100</v>
      </c>
      <c r="H250" s="61">
        <f>H251</f>
        <v>100</v>
      </c>
      <c r="I250" s="61">
        <f>I251</f>
        <v>0</v>
      </c>
      <c r="J250" s="47">
        <f t="shared" si="25"/>
        <v>100</v>
      </c>
      <c r="K250" s="48"/>
    </row>
    <row r="251" spans="1:11" ht="12.75">
      <c r="A251" s="59" t="s">
        <v>86</v>
      </c>
      <c r="B251" s="14" t="s">
        <v>20</v>
      </c>
      <c r="C251" s="14" t="s">
        <v>17</v>
      </c>
      <c r="D251" s="14" t="s">
        <v>323</v>
      </c>
      <c r="E251" s="14" t="s">
        <v>87</v>
      </c>
      <c r="F251" s="56">
        <v>100</v>
      </c>
      <c r="G251" s="56">
        <v>100</v>
      </c>
      <c r="H251" s="56">
        <v>100</v>
      </c>
      <c r="I251" s="56">
        <f t="shared" si="28"/>
        <v>0</v>
      </c>
      <c r="J251" s="47">
        <f t="shared" si="25"/>
        <v>100</v>
      </c>
      <c r="K251" s="48"/>
    </row>
    <row r="252" spans="1:11" ht="67.5">
      <c r="A252" s="39" t="s">
        <v>156</v>
      </c>
      <c r="B252" s="2" t="s">
        <v>20</v>
      </c>
      <c r="C252" s="2" t="s">
        <v>17</v>
      </c>
      <c r="D252" s="2" t="s">
        <v>309</v>
      </c>
      <c r="E252" s="2"/>
      <c r="F252" s="61">
        <f>F253</f>
        <v>0</v>
      </c>
      <c r="G252" s="61">
        <f>G253</f>
        <v>34200</v>
      </c>
      <c r="H252" s="61">
        <f>H253</f>
        <v>34200</v>
      </c>
      <c r="I252" s="61">
        <f>I253</f>
        <v>34200</v>
      </c>
      <c r="J252" s="47" t="e">
        <f t="shared" si="25"/>
        <v>#DIV/0!</v>
      </c>
      <c r="K252" s="52" t="s">
        <v>538</v>
      </c>
    </row>
    <row r="253" spans="1:11" ht="12.75">
      <c r="A253" s="59" t="s">
        <v>86</v>
      </c>
      <c r="B253" s="7" t="s">
        <v>20</v>
      </c>
      <c r="C253" s="7" t="s">
        <v>17</v>
      </c>
      <c r="D253" s="7" t="s">
        <v>309</v>
      </c>
      <c r="E253" s="7" t="s">
        <v>87</v>
      </c>
      <c r="F253" s="56">
        <v>0</v>
      </c>
      <c r="G253" s="56">
        <v>34200</v>
      </c>
      <c r="H253" s="56">
        <v>34200</v>
      </c>
      <c r="I253" s="56">
        <f t="shared" si="28"/>
        <v>34200</v>
      </c>
      <c r="J253" s="47" t="e">
        <f t="shared" si="25"/>
        <v>#DIV/0!</v>
      </c>
      <c r="K253" s="57"/>
    </row>
    <row r="254" spans="1:11" ht="33.75">
      <c r="A254" s="39" t="s">
        <v>131</v>
      </c>
      <c r="B254" s="13" t="s">
        <v>20</v>
      </c>
      <c r="C254" s="13" t="s">
        <v>17</v>
      </c>
      <c r="D254" s="13" t="s">
        <v>310</v>
      </c>
      <c r="E254" s="13"/>
      <c r="F254" s="61">
        <f>F255</f>
        <v>739250</v>
      </c>
      <c r="G254" s="61">
        <f>G255</f>
        <v>711401.23</v>
      </c>
      <c r="H254" s="61">
        <f>H255</f>
        <v>711401.23</v>
      </c>
      <c r="I254" s="61">
        <f>I255</f>
        <v>-27848.77000000002</v>
      </c>
      <c r="J254" s="47">
        <f t="shared" si="25"/>
        <v>96.23283462969225</v>
      </c>
      <c r="K254" s="48"/>
    </row>
    <row r="255" spans="1:11" ht="12.75">
      <c r="A255" s="59" t="s">
        <v>86</v>
      </c>
      <c r="B255" s="14" t="s">
        <v>20</v>
      </c>
      <c r="C255" s="14" t="s">
        <v>17</v>
      </c>
      <c r="D255" s="14" t="s">
        <v>310</v>
      </c>
      <c r="E255" s="14" t="s">
        <v>87</v>
      </c>
      <c r="F255" s="56">
        <v>739250</v>
      </c>
      <c r="G255" s="56">
        <v>711401.23</v>
      </c>
      <c r="H255" s="56">
        <v>711401.23</v>
      </c>
      <c r="I255" s="56">
        <f t="shared" si="28"/>
        <v>-27848.77000000002</v>
      </c>
      <c r="J255" s="47">
        <f t="shared" si="25"/>
        <v>96.23283462969225</v>
      </c>
      <c r="K255" s="48"/>
    </row>
    <row r="256" spans="1:11" ht="56.25">
      <c r="A256" s="39" t="s">
        <v>324</v>
      </c>
      <c r="B256" s="2" t="s">
        <v>20</v>
      </c>
      <c r="C256" s="2" t="s">
        <v>17</v>
      </c>
      <c r="D256" s="4" t="s">
        <v>325</v>
      </c>
      <c r="E256" s="2"/>
      <c r="F256" s="53">
        <f>F257</f>
        <v>0</v>
      </c>
      <c r="G256" s="53">
        <f>G257</f>
        <v>614200</v>
      </c>
      <c r="H256" s="53">
        <f>H257</f>
        <v>614200</v>
      </c>
      <c r="I256" s="53">
        <f>I257</f>
        <v>614200</v>
      </c>
      <c r="J256" s="47" t="e">
        <f aca="true" t="shared" si="29" ref="J256:J319">H256/F256*100</f>
        <v>#DIV/0!</v>
      </c>
      <c r="K256" s="52" t="s">
        <v>538</v>
      </c>
    </row>
    <row r="257" spans="1:11" ht="33.75">
      <c r="A257" s="60" t="s">
        <v>326</v>
      </c>
      <c r="B257" s="2" t="s">
        <v>20</v>
      </c>
      <c r="C257" s="2" t="s">
        <v>17</v>
      </c>
      <c r="D257" s="4" t="s">
        <v>327</v>
      </c>
      <c r="E257" s="2"/>
      <c r="F257" s="61">
        <f>F258+F260+F262</f>
        <v>0</v>
      </c>
      <c r="G257" s="61">
        <f>G258+G260+G262</f>
        <v>614200</v>
      </c>
      <c r="H257" s="61">
        <f>H258+H260+H262</f>
        <v>614200</v>
      </c>
      <c r="I257" s="61">
        <f>I258+I260+I262</f>
        <v>614200</v>
      </c>
      <c r="J257" s="47" t="e">
        <f t="shared" si="29"/>
        <v>#DIV/0!</v>
      </c>
      <c r="K257" s="54"/>
    </row>
    <row r="258" spans="1:11" ht="33.75">
      <c r="A258" s="60" t="s">
        <v>158</v>
      </c>
      <c r="B258" s="2" t="s">
        <v>20</v>
      </c>
      <c r="C258" s="2" t="s">
        <v>17</v>
      </c>
      <c r="D258" s="4" t="s">
        <v>328</v>
      </c>
      <c r="E258" s="2"/>
      <c r="F258" s="61">
        <f>F259</f>
        <v>0</v>
      </c>
      <c r="G258" s="61">
        <f>G259</f>
        <v>439600</v>
      </c>
      <c r="H258" s="61">
        <f>H259</f>
        <v>439600</v>
      </c>
      <c r="I258" s="61">
        <f>I259</f>
        <v>439600</v>
      </c>
      <c r="J258" s="47" t="e">
        <f t="shared" si="29"/>
        <v>#DIV/0!</v>
      </c>
      <c r="K258" s="54"/>
    </row>
    <row r="259" spans="1:11" ht="12.75">
      <c r="A259" s="59" t="s">
        <v>86</v>
      </c>
      <c r="B259" s="7" t="s">
        <v>20</v>
      </c>
      <c r="C259" s="7" t="s">
        <v>17</v>
      </c>
      <c r="D259" s="8" t="s">
        <v>328</v>
      </c>
      <c r="E259" s="7" t="s">
        <v>87</v>
      </c>
      <c r="F259" s="56">
        <v>0</v>
      </c>
      <c r="G259" s="56">
        <v>439600</v>
      </c>
      <c r="H259" s="56">
        <v>439600</v>
      </c>
      <c r="I259" s="56">
        <f>H259-F259</f>
        <v>439600</v>
      </c>
      <c r="J259" s="47" t="e">
        <f t="shared" si="29"/>
        <v>#DIV/0!</v>
      </c>
      <c r="K259" s="54"/>
    </row>
    <row r="260" spans="1:11" ht="45">
      <c r="A260" s="60" t="s">
        <v>329</v>
      </c>
      <c r="B260" s="2" t="s">
        <v>20</v>
      </c>
      <c r="C260" s="2" t="s">
        <v>17</v>
      </c>
      <c r="D260" s="4" t="s">
        <v>330</v>
      </c>
      <c r="E260" s="2"/>
      <c r="F260" s="61">
        <f>F261</f>
        <v>0</v>
      </c>
      <c r="G260" s="61">
        <f>G261</f>
        <v>61400</v>
      </c>
      <c r="H260" s="61">
        <f>H261</f>
        <v>61400</v>
      </c>
      <c r="I260" s="61">
        <f>I261</f>
        <v>61400</v>
      </c>
      <c r="J260" s="47" t="e">
        <f t="shared" si="29"/>
        <v>#DIV/0!</v>
      </c>
      <c r="K260" s="54"/>
    </row>
    <row r="261" spans="1:11" ht="12.75">
      <c r="A261" s="59" t="s">
        <v>86</v>
      </c>
      <c r="B261" s="7" t="s">
        <v>20</v>
      </c>
      <c r="C261" s="7" t="s">
        <v>17</v>
      </c>
      <c r="D261" s="8" t="s">
        <v>330</v>
      </c>
      <c r="E261" s="7" t="s">
        <v>87</v>
      </c>
      <c r="F261" s="56">
        <v>0</v>
      </c>
      <c r="G261" s="56">
        <v>61400</v>
      </c>
      <c r="H261" s="56">
        <v>61400</v>
      </c>
      <c r="I261" s="56">
        <f>H261-F261</f>
        <v>61400</v>
      </c>
      <c r="J261" s="47" t="e">
        <f t="shared" si="29"/>
        <v>#DIV/0!</v>
      </c>
      <c r="K261" s="54"/>
    </row>
    <row r="262" spans="1:11" ht="33.75">
      <c r="A262" s="60" t="s">
        <v>158</v>
      </c>
      <c r="B262" s="2" t="s">
        <v>20</v>
      </c>
      <c r="C262" s="2" t="s">
        <v>17</v>
      </c>
      <c r="D262" s="4" t="s">
        <v>331</v>
      </c>
      <c r="E262" s="2"/>
      <c r="F262" s="61">
        <f>F263</f>
        <v>0</v>
      </c>
      <c r="G262" s="61">
        <f>G263</f>
        <v>113200</v>
      </c>
      <c r="H262" s="61">
        <f>H263</f>
        <v>113200</v>
      </c>
      <c r="I262" s="61">
        <f>I263</f>
        <v>113200</v>
      </c>
      <c r="J262" s="47" t="e">
        <f t="shared" si="29"/>
        <v>#DIV/0!</v>
      </c>
      <c r="K262" s="54"/>
    </row>
    <row r="263" spans="1:11" ht="12.75">
      <c r="A263" s="59" t="s">
        <v>86</v>
      </c>
      <c r="B263" s="7" t="s">
        <v>20</v>
      </c>
      <c r="C263" s="7" t="s">
        <v>17</v>
      </c>
      <c r="D263" s="8" t="s">
        <v>331</v>
      </c>
      <c r="E263" s="7" t="s">
        <v>87</v>
      </c>
      <c r="F263" s="56">
        <v>0</v>
      </c>
      <c r="G263" s="56">
        <v>113200</v>
      </c>
      <c r="H263" s="56">
        <v>113200</v>
      </c>
      <c r="I263" s="56">
        <f>H263-F263</f>
        <v>113200</v>
      </c>
      <c r="J263" s="47" t="e">
        <f t="shared" si="29"/>
        <v>#DIV/0!</v>
      </c>
      <c r="K263" s="57"/>
    </row>
    <row r="264" spans="1:11" ht="33.75">
      <c r="A264" s="39" t="s">
        <v>148</v>
      </c>
      <c r="B264" s="13" t="s">
        <v>20</v>
      </c>
      <c r="C264" s="13" t="s">
        <v>17</v>
      </c>
      <c r="D264" s="15" t="s">
        <v>263</v>
      </c>
      <c r="E264" s="13"/>
      <c r="F264" s="53">
        <f>F265+F271</f>
        <v>2815100</v>
      </c>
      <c r="G264" s="53">
        <f>G265+G271</f>
        <v>2936396.14</v>
      </c>
      <c r="H264" s="53">
        <f>H265+H271</f>
        <v>2800669.22</v>
      </c>
      <c r="I264" s="53">
        <f>I265+I271</f>
        <v>-14430.77999999994</v>
      </c>
      <c r="J264" s="47">
        <f t="shared" si="29"/>
        <v>99.48737948918334</v>
      </c>
      <c r="K264" s="48"/>
    </row>
    <row r="265" spans="1:11" ht="45">
      <c r="A265" s="39" t="s">
        <v>332</v>
      </c>
      <c r="B265" s="13" t="s">
        <v>20</v>
      </c>
      <c r="C265" s="13" t="s">
        <v>17</v>
      </c>
      <c r="D265" s="15" t="s">
        <v>333</v>
      </c>
      <c r="E265" s="13"/>
      <c r="F265" s="53">
        <f>F266</f>
        <v>182000</v>
      </c>
      <c r="G265" s="53">
        <f>G266</f>
        <v>174896.13999999998</v>
      </c>
      <c r="H265" s="53">
        <f>H266</f>
        <v>174896.13999999998</v>
      </c>
      <c r="I265" s="53">
        <f>I266</f>
        <v>-7103.860000000015</v>
      </c>
      <c r="J265" s="47">
        <f t="shared" si="29"/>
        <v>96.09678021978021</v>
      </c>
      <c r="K265" s="48"/>
    </row>
    <row r="266" spans="1:11" ht="44.25" customHeight="1">
      <c r="A266" s="39" t="s">
        <v>334</v>
      </c>
      <c r="B266" s="13" t="s">
        <v>20</v>
      </c>
      <c r="C266" s="13" t="s">
        <v>17</v>
      </c>
      <c r="D266" s="15" t="s">
        <v>335</v>
      </c>
      <c r="E266" s="13"/>
      <c r="F266" s="53">
        <f>F267+F269</f>
        <v>182000</v>
      </c>
      <c r="G266" s="53">
        <f>G267+G269</f>
        <v>174896.13999999998</v>
      </c>
      <c r="H266" s="53">
        <f>H267+H269</f>
        <v>174896.13999999998</v>
      </c>
      <c r="I266" s="53">
        <f>I267+I269</f>
        <v>-7103.860000000015</v>
      </c>
      <c r="J266" s="47">
        <f t="shared" si="29"/>
        <v>96.09678021978021</v>
      </c>
      <c r="K266" s="48"/>
    </row>
    <row r="267" spans="1:11" ht="22.5">
      <c r="A267" s="39" t="s">
        <v>130</v>
      </c>
      <c r="B267" s="13" t="s">
        <v>20</v>
      </c>
      <c r="C267" s="13" t="s">
        <v>17</v>
      </c>
      <c r="D267" s="15" t="s">
        <v>336</v>
      </c>
      <c r="E267" s="13"/>
      <c r="F267" s="53">
        <f>F268</f>
        <v>145600</v>
      </c>
      <c r="G267" s="53">
        <f>G268</f>
        <v>139883.33</v>
      </c>
      <c r="H267" s="53">
        <f>H268</f>
        <v>139883.33</v>
      </c>
      <c r="I267" s="53">
        <f>I268</f>
        <v>-5716.670000000013</v>
      </c>
      <c r="J267" s="47">
        <f t="shared" si="29"/>
        <v>96.07371565934065</v>
      </c>
      <c r="K267" s="48"/>
    </row>
    <row r="268" spans="1:11" ht="12.75">
      <c r="A268" s="59" t="s">
        <v>86</v>
      </c>
      <c r="B268" s="14" t="s">
        <v>20</v>
      </c>
      <c r="C268" s="14" t="s">
        <v>17</v>
      </c>
      <c r="D268" s="16" t="s">
        <v>336</v>
      </c>
      <c r="E268" s="14" t="s">
        <v>87</v>
      </c>
      <c r="F268" s="63">
        <v>145600</v>
      </c>
      <c r="G268" s="63">
        <v>139883.33</v>
      </c>
      <c r="H268" s="63">
        <v>139883.33</v>
      </c>
      <c r="I268" s="56">
        <f>H268-F268</f>
        <v>-5716.670000000013</v>
      </c>
      <c r="J268" s="47">
        <f t="shared" si="29"/>
        <v>96.07371565934065</v>
      </c>
      <c r="K268" s="48"/>
    </row>
    <row r="269" spans="1:11" ht="33.75">
      <c r="A269" s="39" t="s">
        <v>131</v>
      </c>
      <c r="B269" s="13" t="s">
        <v>20</v>
      </c>
      <c r="C269" s="13" t="s">
        <v>17</v>
      </c>
      <c r="D269" s="15" t="s">
        <v>337</v>
      </c>
      <c r="E269" s="13"/>
      <c r="F269" s="53">
        <f>F270</f>
        <v>36400</v>
      </c>
      <c r="G269" s="53">
        <f>G270</f>
        <v>35012.81</v>
      </c>
      <c r="H269" s="53">
        <f>H270</f>
        <v>35012.81</v>
      </c>
      <c r="I269" s="53">
        <f>I270</f>
        <v>-1387.1900000000023</v>
      </c>
      <c r="J269" s="47">
        <f t="shared" si="29"/>
        <v>96.18903846153846</v>
      </c>
      <c r="K269" s="48"/>
    </row>
    <row r="270" spans="1:11" ht="12.75">
      <c r="A270" s="59" t="s">
        <v>86</v>
      </c>
      <c r="B270" s="14" t="s">
        <v>20</v>
      </c>
      <c r="C270" s="14" t="s">
        <v>17</v>
      </c>
      <c r="D270" s="16" t="s">
        <v>337</v>
      </c>
      <c r="E270" s="14" t="s">
        <v>87</v>
      </c>
      <c r="F270" s="63">
        <v>36400</v>
      </c>
      <c r="G270" s="63">
        <v>35012.81</v>
      </c>
      <c r="H270" s="63">
        <v>35012.81</v>
      </c>
      <c r="I270" s="56">
        <f>H270-F270</f>
        <v>-1387.1900000000023</v>
      </c>
      <c r="J270" s="47">
        <f t="shared" si="29"/>
        <v>96.18903846153846</v>
      </c>
      <c r="K270" s="48"/>
    </row>
    <row r="271" spans="1:11" ht="56.25">
      <c r="A271" s="39" t="s">
        <v>338</v>
      </c>
      <c r="B271" s="13" t="s">
        <v>20</v>
      </c>
      <c r="C271" s="13" t="s">
        <v>17</v>
      </c>
      <c r="D271" s="13" t="s">
        <v>339</v>
      </c>
      <c r="E271" s="13"/>
      <c r="F271" s="53">
        <f>F272+F275</f>
        <v>2633100</v>
      </c>
      <c r="G271" s="53">
        <f>G272+G275</f>
        <v>2761500</v>
      </c>
      <c r="H271" s="53">
        <f>H272+H275</f>
        <v>2625773.08</v>
      </c>
      <c r="I271" s="53">
        <f>I272+I275</f>
        <v>-7326.9199999999255</v>
      </c>
      <c r="J271" s="47">
        <f t="shared" si="29"/>
        <v>99.72173787550796</v>
      </c>
      <c r="K271" s="48"/>
    </row>
    <row r="272" spans="1:11" ht="45">
      <c r="A272" s="39" t="s">
        <v>340</v>
      </c>
      <c r="B272" s="13" t="s">
        <v>20</v>
      </c>
      <c r="C272" s="13" t="s">
        <v>17</v>
      </c>
      <c r="D272" s="13" t="s">
        <v>341</v>
      </c>
      <c r="E272" s="13"/>
      <c r="F272" s="53">
        <f aca="true" t="shared" si="30" ref="F272:I273">F273</f>
        <v>2633100</v>
      </c>
      <c r="G272" s="53">
        <f t="shared" si="30"/>
        <v>2633100</v>
      </c>
      <c r="H272" s="53">
        <f t="shared" si="30"/>
        <v>2497373.08</v>
      </c>
      <c r="I272" s="53">
        <f t="shared" si="30"/>
        <v>-135726.91999999993</v>
      </c>
      <c r="J272" s="47">
        <f t="shared" si="29"/>
        <v>94.84535642398694</v>
      </c>
      <c r="K272" s="48"/>
    </row>
    <row r="273" spans="1:11" ht="42.75" customHeight="1">
      <c r="A273" s="60" t="s">
        <v>159</v>
      </c>
      <c r="B273" s="13" t="s">
        <v>20</v>
      </c>
      <c r="C273" s="13" t="s">
        <v>17</v>
      </c>
      <c r="D273" s="15" t="s">
        <v>342</v>
      </c>
      <c r="E273" s="13"/>
      <c r="F273" s="53">
        <f t="shared" si="30"/>
        <v>2633100</v>
      </c>
      <c r="G273" s="53">
        <f t="shared" si="30"/>
        <v>2633100</v>
      </c>
      <c r="H273" s="53">
        <f t="shared" si="30"/>
        <v>2497373.08</v>
      </c>
      <c r="I273" s="53">
        <f t="shared" si="30"/>
        <v>-135726.91999999993</v>
      </c>
      <c r="J273" s="47">
        <f t="shared" si="29"/>
        <v>94.84535642398694</v>
      </c>
      <c r="K273" s="52" t="s">
        <v>521</v>
      </c>
    </row>
    <row r="274" spans="1:11" ht="23.25" customHeight="1">
      <c r="A274" s="59" t="s">
        <v>86</v>
      </c>
      <c r="B274" s="14" t="s">
        <v>20</v>
      </c>
      <c r="C274" s="14" t="s">
        <v>17</v>
      </c>
      <c r="D274" s="16" t="s">
        <v>342</v>
      </c>
      <c r="E274" s="14" t="s">
        <v>87</v>
      </c>
      <c r="F274" s="63">
        <v>2633100</v>
      </c>
      <c r="G274" s="63">
        <v>2633100</v>
      </c>
      <c r="H274" s="63">
        <v>2497373.08</v>
      </c>
      <c r="I274" s="56">
        <f>H274-F274</f>
        <v>-135726.91999999993</v>
      </c>
      <c r="J274" s="47">
        <f t="shared" si="29"/>
        <v>94.84535642398694</v>
      </c>
      <c r="K274" s="57"/>
    </row>
    <row r="275" spans="1:11" ht="22.5">
      <c r="A275" s="60" t="s">
        <v>305</v>
      </c>
      <c r="B275" s="2" t="s">
        <v>20</v>
      </c>
      <c r="C275" s="2" t="s">
        <v>17</v>
      </c>
      <c r="D275" s="4" t="s">
        <v>343</v>
      </c>
      <c r="E275" s="2"/>
      <c r="F275" s="53">
        <f>F276</f>
        <v>0</v>
      </c>
      <c r="G275" s="53">
        <f>G276</f>
        <v>128400</v>
      </c>
      <c r="H275" s="53">
        <f>H276</f>
        <v>128400</v>
      </c>
      <c r="I275" s="53">
        <f>I276</f>
        <v>128400</v>
      </c>
      <c r="J275" s="47" t="e">
        <f t="shared" si="29"/>
        <v>#DIV/0!</v>
      </c>
      <c r="K275" s="52" t="s">
        <v>548</v>
      </c>
    </row>
    <row r="276" spans="1:11" ht="27.75" customHeight="1">
      <c r="A276" s="59" t="s">
        <v>86</v>
      </c>
      <c r="B276" s="7" t="s">
        <v>20</v>
      </c>
      <c r="C276" s="7" t="s">
        <v>17</v>
      </c>
      <c r="D276" s="8" t="s">
        <v>343</v>
      </c>
      <c r="E276" s="7" t="s">
        <v>87</v>
      </c>
      <c r="F276" s="63">
        <v>0</v>
      </c>
      <c r="G276" s="63">
        <v>128400</v>
      </c>
      <c r="H276" s="63">
        <v>128400</v>
      </c>
      <c r="I276" s="56">
        <f>H276-F276</f>
        <v>128400</v>
      </c>
      <c r="J276" s="47" t="e">
        <f t="shared" si="29"/>
        <v>#DIV/0!</v>
      </c>
      <c r="K276" s="57"/>
    </row>
    <row r="277" spans="1:11" ht="12.75">
      <c r="A277" s="67" t="s">
        <v>37</v>
      </c>
      <c r="B277" s="18" t="s">
        <v>344</v>
      </c>
      <c r="C277" s="18" t="s">
        <v>20</v>
      </c>
      <c r="D277" s="23"/>
      <c r="E277" s="18"/>
      <c r="F277" s="51">
        <f>F278+F297+F303+F307+F312</f>
        <v>228500</v>
      </c>
      <c r="G277" s="51">
        <f>G278+G297+G303+G307+G312</f>
        <v>312238.52</v>
      </c>
      <c r="H277" s="51">
        <f>H278+H297+H303+H307+H312</f>
        <v>310239.52</v>
      </c>
      <c r="I277" s="51">
        <f>I278+I297+I303+I307+I312</f>
        <v>81739.51999999999</v>
      </c>
      <c r="J277" s="51">
        <f t="shared" si="29"/>
        <v>135.77221881838076</v>
      </c>
      <c r="K277" s="58"/>
    </row>
    <row r="278" spans="1:11" ht="33.75">
      <c r="A278" s="39" t="s">
        <v>155</v>
      </c>
      <c r="B278" s="13" t="s">
        <v>20</v>
      </c>
      <c r="C278" s="13" t="s">
        <v>20</v>
      </c>
      <c r="D278" s="24" t="s">
        <v>296</v>
      </c>
      <c r="E278" s="24"/>
      <c r="F278" s="53">
        <f>F279+F283+F293</f>
        <v>68850</v>
      </c>
      <c r="G278" s="53">
        <f>G279+G283+G293</f>
        <v>54850</v>
      </c>
      <c r="H278" s="53">
        <f>H279+H283+H293</f>
        <v>53901</v>
      </c>
      <c r="I278" s="53">
        <f>I279+I283+I293</f>
        <v>-14949</v>
      </c>
      <c r="J278" s="47">
        <f t="shared" si="29"/>
        <v>78.2875816993464</v>
      </c>
      <c r="K278" s="48"/>
    </row>
    <row r="279" spans="1:11" ht="56.25">
      <c r="A279" s="60" t="s">
        <v>345</v>
      </c>
      <c r="B279" s="13" t="s">
        <v>20</v>
      </c>
      <c r="C279" s="13" t="s">
        <v>20</v>
      </c>
      <c r="D279" s="24" t="s">
        <v>346</v>
      </c>
      <c r="E279" s="24"/>
      <c r="F279" s="53">
        <f aca="true" t="shared" si="31" ref="F279:I281">F280</f>
        <v>50000</v>
      </c>
      <c r="G279" s="53">
        <f t="shared" si="31"/>
        <v>41000</v>
      </c>
      <c r="H279" s="53">
        <f t="shared" si="31"/>
        <v>40500</v>
      </c>
      <c r="I279" s="53">
        <f t="shared" si="31"/>
        <v>-9500</v>
      </c>
      <c r="J279" s="47">
        <f t="shared" si="29"/>
        <v>81</v>
      </c>
      <c r="K279" s="48"/>
    </row>
    <row r="280" spans="1:11" ht="23.25" customHeight="1">
      <c r="A280" s="60" t="s">
        <v>347</v>
      </c>
      <c r="B280" s="13" t="s">
        <v>20</v>
      </c>
      <c r="C280" s="13" t="s">
        <v>20</v>
      </c>
      <c r="D280" s="24" t="s">
        <v>348</v>
      </c>
      <c r="E280" s="24"/>
      <c r="F280" s="53">
        <f t="shared" si="31"/>
        <v>50000</v>
      </c>
      <c r="G280" s="53">
        <f t="shared" si="31"/>
        <v>41000</v>
      </c>
      <c r="H280" s="53">
        <f t="shared" si="31"/>
        <v>40500</v>
      </c>
      <c r="I280" s="53">
        <f t="shared" si="31"/>
        <v>-9500</v>
      </c>
      <c r="J280" s="47">
        <f t="shared" si="29"/>
        <v>81</v>
      </c>
      <c r="K280" s="48"/>
    </row>
    <row r="281" spans="1:11" ht="22.5">
      <c r="A281" s="68" t="s">
        <v>100</v>
      </c>
      <c r="B281" s="13" t="s">
        <v>20</v>
      </c>
      <c r="C281" s="13" t="s">
        <v>20</v>
      </c>
      <c r="D281" s="13" t="s">
        <v>349</v>
      </c>
      <c r="E281" s="13"/>
      <c r="F281" s="61">
        <f t="shared" si="31"/>
        <v>50000</v>
      </c>
      <c r="G281" s="61">
        <f t="shared" si="31"/>
        <v>41000</v>
      </c>
      <c r="H281" s="61">
        <f t="shared" si="31"/>
        <v>40500</v>
      </c>
      <c r="I281" s="61">
        <f t="shared" si="31"/>
        <v>-9500</v>
      </c>
      <c r="J281" s="47">
        <f t="shared" si="29"/>
        <v>81</v>
      </c>
      <c r="K281" s="52" t="s">
        <v>540</v>
      </c>
    </row>
    <row r="282" spans="1:11" ht="12.75">
      <c r="A282" s="59" t="s">
        <v>80</v>
      </c>
      <c r="B282" s="14" t="s">
        <v>20</v>
      </c>
      <c r="C282" s="14" t="s">
        <v>20</v>
      </c>
      <c r="D282" s="14" t="s">
        <v>349</v>
      </c>
      <c r="E282" s="14" t="s">
        <v>81</v>
      </c>
      <c r="F282" s="56">
        <v>50000</v>
      </c>
      <c r="G282" s="56">
        <v>41000</v>
      </c>
      <c r="H282" s="56">
        <v>40500</v>
      </c>
      <c r="I282" s="56">
        <f>H282-F282</f>
        <v>-9500</v>
      </c>
      <c r="J282" s="47">
        <f t="shared" si="29"/>
        <v>81</v>
      </c>
      <c r="K282" s="57"/>
    </row>
    <row r="283" spans="1:11" ht="56.25">
      <c r="A283" s="60" t="s">
        <v>350</v>
      </c>
      <c r="B283" s="13" t="s">
        <v>20</v>
      </c>
      <c r="C283" s="13" t="s">
        <v>20</v>
      </c>
      <c r="D283" s="13" t="s">
        <v>351</v>
      </c>
      <c r="E283" s="13"/>
      <c r="F283" s="61">
        <f>F284+F287+F290</f>
        <v>11750</v>
      </c>
      <c r="G283" s="61">
        <f>G284+G287+G290</f>
        <v>6750</v>
      </c>
      <c r="H283" s="61">
        <f>H284+H287+H290</f>
        <v>6301</v>
      </c>
      <c r="I283" s="61">
        <f>I284+I287+I290</f>
        <v>-5449</v>
      </c>
      <c r="J283" s="47">
        <f t="shared" si="29"/>
        <v>53.62553191489362</v>
      </c>
      <c r="K283" s="48"/>
    </row>
    <row r="284" spans="1:11" ht="12.75">
      <c r="A284" s="60" t="s">
        <v>352</v>
      </c>
      <c r="B284" s="13" t="s">
        <v>20</v>
      </c>
      <c r="C284" s="13" t="s">
        <v>20</v>
      </c>
      <c r="D284" s="13" t="s">
        <v>353</v>
      </c>
      <c r="E284" s="13"/>
      <c r="F284" s="61">
        <f aca="true" t="shared" si="32" ref="F284:I285">F285</f>
        <v>4100</v>
      </c>
      <c r="G284" s="61">
        <f t="shared" si="32"/>
        <v>100</v>
      </c>
      <c r="H284" s="61">
        <f t="shared" si="32"/>
        <v>0</v>
      </c>
      <c r="I284" s="61">
        <f t="shared" si="32"/>
        <v>-4100</v>
      </c>
      <c r="J284" s="47">
        <f t="shared" si="29"/>
        <v>0</v>
      </c>
      <c r="K284" s="48"/>
    </row>
    <row r="285" spans="1:11" ht="22.5">
      <c r="A285" s="68" t="s">
        <v>100</v>
      </c>
      <c r="B285" s="13" t="s">
        <v>20</v>
      </c>
      <c r="C285" s="13" t="s">
        <v>20</v>
      </c>
      <c r="D285" s="13" t="s">
        <v>354</v>
      </c>
      <c r="E285" s="13"/>
      <c r="F285" s="61">
        <f t="shared" si="32"/>
        <v>4100</v>
      </c>
      <c r="G285" s="61">
        <f t="shared" si="32"/>
        <v>100</v>
      </c>
      <c r="H285" s="61">
        <f t="shared" si="32"/>
        <v>0</v>
      </c>
      <c r="I285" s="61">
        <f t="shared" si="32"/>
        <v>-4100</v>
      </c>
      <c r="J285" s="47">
        <f t="shared" si="29"/>
        <v>0</v>
      </c>
      <c r="K285" s="52" t="s">
        <v>540</v>
      </c>
    </row>
    <row r="286" spans="1:11" ht="12.75">
      <c r="A286" s="59" t="s">
        <v>80</v>
      </c>
      <c r="B286" s="14" t="s">
        <v>20</v>
      </c>
      <c r="C286" s="14" t="s">
        <v>20</v>
      </c>
      <c r="D286" s="14" t="s">
        <v>354</v>
      </c>
      <c r="E286" s="14" t="s">
        <v>81</v>
      </c>
      <c r="F286" s="56">
        <v>4100</v>
      </c>
      <c r="G286" s="56">
        <v>100</v>
      </c>
      <c r="H286" s="56">
        <v>0</v>
      </c>
      <c r="I286" s="56">
        <f>H286-F286</f>
        <v>-4100</v>
      </c>
      <c r="J286" s="47">
        <f t="shared" si="29"/>
        <v>0</v>
      </c>
      <c r="K286" s="57"/>
    </row>
    <row r="287" spans="1:11" ht="22.5">
      <c r="A287" s="60" t="s">
        <v>355</v>
      </c>
      <c r="B287" s="13" t="s">
        <v>20</v>
      </c>
      <c r="C287" s="13" t="s">
        <v>20</v>
      </c>
      <c r="D287" s="13" t="s">
        <v>356</v>
      </c>
      <c r="E287" s="13"/>
      <c r="F287" s="61">
        <f aca="true" t="shared" si="33" ref="F287:I288">F288</f>
        <v>1000</v>
      </c>
      <c r="G287" s="61">
        <f t="shared" si="33"/>
        <v>0</v>
      </c>
      <c r="H287" s="61">
        <f t="shared" si="33"/>
        <v>0</v>
      </c>
      <c r="I287" s="61">
        <f t="shared" si="33"/>
        <v>-1000</v>
      </c>
      <c r="J287" s="47">
        <f t="shared" si="29"/>
        <v>0</v>
      </c>
      <c r="K287" s="48"/>
    </row>
    <row r="288" spans="1:11" ht="22.5">
      <c r="A288" s="68" t="s">
        <v>101</v>
      </c>
      <c r="B288" s="13" t="s">
        <v>20</v>
      </c>
      <c r="C288" s="13" t="s">
        <v>20</v>
      </c>
      <c r="D288" s="13" t="s">
        <v>357</v>
      </c>
      <c r="E288" s="13"/>
      <c r="F288" s="61">
        <f t="shared" si="33"/>
        <v>1000</v>
      </c>
      <c r="G288" s="61">
        <f t="shared" si="33"/>
        <v>0</v>
      </c>
      <c r="H288" s="61">
        <f t="shared" si="33"/>
        <v>0</v>
      </c>
      <c r="I288" s="61">
        <f t="shared" si="33"/>
        <v>-1000</v>
      </c>
      <c r="J288" s="47">
        <f t="shared" si="29"/>
        <v>0</v>
      </c>
      <c r="K288" s="52" t="s">
        <v>540</v>
      </c>
    </row>
    <row r="289" spans="1:11" ht="12.75">
      <c r="A289" s="59" t="s">
        <v>80</v>
      </c>
      <c r="B289" s="14" t="s">
        <v>20</v>
      </c>
      <c r="C289" s="14" t="s">
        <v>20</v>
      </c>
      <c r="D289" s="14" t="s">
        <v>357</v>
      </c>
      <c r="E289" s="14" t="s">
        <v>81</v>
      </c>
      <c r="F289" s="56">
        <v>1000</v>
      </c>
      <c r="G289" s="56">
        <v>0</v>
      </c>
      <c r="H289" s="56">
        <v>0</v>
      </c>
      <c r="I289" s="56">
        <f>H289-F289</f>
        <v>-1000</v>
      </c>
      <c r="J289" s="47">
        <f t="shared" si="29"/>
        <v>0</v>
      </c>
      <c r="K289" s="57"/>
    </row>
    <row r="290" spans="1:11" ht="33.75">
      <c r="A290" s="60" t="s">
        <v>358</v>
      </c>
      <c r="B290" s="13" t="s">
        <v>20</v>
      </c>
      <c r="C290" s="13" t="s">
        <v>20</v>
      </c>
      <c r="D290" s="13" t="s">
        <v>359</v>
      </c>
      <c r="E290" s="13"/>
      <c r="F290" s="61">
        <f aca="true" t="shared" si="34" ref="F290:I291">F291</f>
        <v>6650</v>
      </c>
      <c r="G290" s="61">
        <f t="shared" si="34"/>
        <v>6650</v>
      </c>
      <c r="H290" s="61">
        <f t="shared" si="34"/>
        <v>6301</v>
      </c>
      <c r="I290" s="61">
        <f t="shared" si="34"/>
        <v>-349</v>
      </c>
      <c r="J290" s="47">
        <f t="shared" si="29"/>
        <v>94.75187969924812</v>
      </c>
      <c r="K290" s="48"/>
    </row>
    <row r="291" spans="1:11" ht="22.5">
      <c r="A291" s="68" t="s">
        <v>101</v>
      </c>
      <c r="B291" s="13" t="s">
        <v>20</v>
      </c>
      <c r="C291" s="13" t="s">
        <v>20</v>
      </c>
      <c r="D291" s="13" t="s">
        <v>360</v>
      </c>
      <c r="E291" s="13"/>
      <c r="F291" s="61">
        <f t="shared" si="34"/>
        <v>6650</v>
      </c>
      <c r="G291" s="61">
        <f t="shared" si="34"/>
        <v>6650</v>
      </c>
      <c r="H291" s="61">
        <f t="shared" si="34"/>
        <v>6301</v>
      </c>
      <c r="I291" s="61">
        <f t="shared" si="34"/>
        <v>-349</v>
      </c>
      <c r="J291" s="47">
        <f t="shared" si="29"/>
        <v>94.75187969924812</v>
      </c>
      <c r="K291" s="52" t="s">
        <v>523</v>
      </c>
    </row>
    <row r="292" spans="1:11" ht="12.75">
      <c r="A292" s="59" t="s">
        <v>80</v>
      </c>
      <c r="B292" s="14" t="s">
        <v>20</v>
      </c>
      <c r="C292" s="14" t="s">
        <v>20</v>
      </c>
      <c r="D292" s="14" t="s">
        <v>360</v>
      </c>
      <c r="E292" s="14" t="s">
        <v>81</v>
      </c>
      <c r="F292" s="56">
        <v>6650</v>
      </c>
      <c r="G292" s="56">
        <v>6650</v>
      </c>
      <c r="H292" s="56">
        <v>6301</v>
      </c>
      <c r="I292" s="56">
        <f>H292-F292</f>
        <v>-349</v>
      </c>
      <c r="J292" s="47">
        <f t="shared" si="29"/>
        <v>94.75187969924812</v>
      </c>
      <c r="K292" s="57"/>
    </row>
    <row r="293" spans="1:11" ht="44.25" customHeight="1">
      <c r="A293" s="60" t="s">
        <v>361</v>
      </c>
      <c r="B293" s="13" t="s">
        <v>20</v>
      </c>
      <c r="C293" s="13" t="s">
        <v>20</v>
      </c>
      <c r="D293" s="13" t="s">
        <v>362</v>
      </c>
      <c r="E293" s="13"/>
      <c r="F293" s="61">
        <f aca="true" t="shared" si="35" ref="F293:I295">F294</f>
        <v>7100</v>
      </c>
      <c r="G293" s="61">
        <f t="shared" si="35"/>
        <v>7100</v>
      </c>
      <c r="H293" s="61">
        <f t="shared" si="35"/>
        <v>7100</v>
      </c>
      <c r="I293" s="61">
        <f t="shared" si="35"/>
        <v>0</v>
      </c>
      <c r="J293" s="47">
        <f t="shared" si="29"/>
        <v>100</v>
      </c>
      <c r="K293" s="48"/>
    </row>
    <row r="294" spans="1:11" ht="45">
      <c r="A294" s="60" t="s">
        <v>363</v>
      </c>
      <c r="B294" s="13" t="s">
        <v>20</v>
      </c>
      <c r="C294" s="13" t="s">
        <v>20</v>
      </c>
      <c r="D294" s="13" t="s">
        <v>364</v>
      </c>
      <c r="E294" s="13"/>
      <c r="F294" s="61">
        <f t="shared" si="35"/>
        <v>7100</v>
      </c>
      <c r="G294" s="61">
        <f t="shared" si="35"/>
        <v>7100</v>
      </c>
      <c r="H294" s="61">
        <f t="shared" si="35"/>
        <v>7100</v>
      </c>
      <c r="I294" s="61">
        <f t="shared" si="35"/>
        <v>0</v>
      </c>
      <c r="J294" s="47">
        <f t="shared" si="29"/>
        <v>100</v>
      </c>
      <c r="K294" s="48"/>
    </row>
    <row r="295" spans="1:11" ht="22.5">
      <c r="A295" s="68" t="s">
        <v>100</v>
      </c>
      <c r="B295" s="13" t="s">
        <v>20</v>
      </c>
      <c r="C295" s="13" t="s">
        <v>20</v>
      </c>
      <c r="D295" s="13" t="s">
        <v>365</v>
      </c>
      <c r="E295" s="13"/>
      <c r="F295" s="61">
        <f t="shared" si="35"/>
        <v>7100</v>
      </c>
      <c r="G295" s="61">
        <f t="shared" si="35"/>
        <v>7100</v>
      </c>
      <c r="H295" s="61">
        <f t="shared" si="35"/>
        <v>7100</v>
      </c>
      <c r="I295" s="61">
        <f t="shared" si="35"/>
        <v>0</v>
      </c>
      <c r="J295" s="47">
        <f t="shared" si="29"/>
        <v>100</v>
      </c>
      <c r="K295" s="48"/>
    </row>
    <row r="296" spans="1:11" ht="12.75">
      <c r="A296" s="59" t="s">
        <v>80</v>
      </c>
      <c r="B296" s="14" t="s">
        <v>20</v>
      </c>
      <c r="C296" s="14" t="s">
        <v>20</v>
      </c>
      <c r="D296" s="14" t="s">
        <v>365</v>
      </c>
      <c r="E296" s="14" t="s">
        <v>81</v>
      </c>
      <c r="F296" s="56">
        <v>7100</v>
      </c>
      <c r="G296" s="56">
        <v>7100</v>
      </c>
      <c r="H296" s="56">
        <v>7100</v>
      </c>
      <c r="I296" s="56">
        <f>H296-F296</f>
        <v>0</v>
      </c>
      <c r="J296" s="47">
        <f t="shared" si="29"/>
        <v>100</v>
      </c>
      <c r="K296" s="48"/>
    </row>
    <row r="297" spans="1:11" ht="45">
      <c r="A297" s="60" t="s">
        <v>160</v>
      </c>
      <c r="B297" s="13" t="s">
        <v>20</v>
      </c>
      <c r="C297" s="13" t="s">
        <v>20</v>
      </c>
      <c r="D297" s="13" t="s">
        <v>366</v>
      </c>
      <c r="E297" s="13"/>
      <c r="F297" s="61">
        <f>F298</f>
        <v>149000</v>
      </c>
      <c r="G297" s="61">
        <f>G298</f>
        <v>251738.52</v>
      </c>
      <c r="H297" s="61">
        <f>H298</f>
        <v>251738.52</v>
      </c>
      <c r="I297" s="61">
        <f>I298</f>
        <v>102738.51999999999</v>
      </c>
      <c r="J297" s="47">
        <f t="shared" si="29"/>
        <v>168.95202684563756</v>
      </c>
      <c r="K297" s="52" t="s">
        <v>542</v>
      </c>
    </row>
    <row r="298" spans="1:11" ht="22.5">
      <c r="A298" s="60" t="s">
        <v>367</v>
      </c>
      <c r="B298" s="13" t="s">
        <v>20</v>
      </c>
      <c r="C298" s="13" t="s">
        <v>20</v>
      </c>
      <c r="D298" s="13" t="s">
        <v>368</v>
      </c>
      <c r="E298" s="13"/>
      <c r="F298" s="61">
        <f>F299+F301</f>
        <v>149000</v>
      </c>
      <c r="G298" s="61">
        <f>G299+G301</f>
        <v>251738.52</v>
      </c>
      <c r="H298" s="61">
        <f>H299+H301</f>
        <v>251738.52</v>
      </c>
      <c r="I298" s="61">
        <f>I299+I301</f>
        <v>102738.51999999999</v>
      </c>
      <c r="J298" s="47">
        <f t="shared" si="29"/>
        <v>168.95202684563756</v>
      </c>
      <c r="K298" s="54"/>
    </row>
    <row r="299" spans="1:11" ht="33.75">
      <c r="A299" s="60" t="s">
        <v>93</v>
      </c>
      <c r="B299" s="13" t="s">
        <v>20</v>
      </c>
      <c r="C299" s="13" t="s">
        <v>20</v>
      </c>
      <c r="D299" s="13" t="s">
        <v>369</v>
      </c>
      <c r="E299" s="13"/>
      <c r="F299" s="61">
        <f>F300</f>
        <v>149000</v>
      </c>
      <c r="G299" s="61">
        <f>G300</f>
        <v>225005.52</v>
      </c>
      <c r="H299" s="61">
        <f>H300</f>
        <v>225005.52</v>
      </c>
      <c r="I299" s="61">
        <f>I300</f>
        <v>76005.51999999999</v>
      </c>
      <c r="J299" s="47">
        <f t="shared" si="29"/>
        <v>151.01041610738255</v>
      </c>
      <c r="K299" s="54"/>
    </row>
    <row r="300" spans="1:11" ht="12.75">
      <c r="A300" s="59" t="s">
        <v>86</v>
      </c>
      <c r="B300" s="14" t="s">
        <v>20</v>
      </c>
      <c r="C300" s="14" t="s">
        <v>20</v>
      </c>
      <c r="D300" s="14" t="s">
        <v>369</v>
      </c>
      <c r="E300" s="14" t="s">
        <v>87</v>
      </c>
      <c r="F300" s="56">
        <v>149000</v>
      </c>
      <c r="G300" s="56">
        <v>225005.52</v>
      </c>
      <c r="H300" s="56">
        <v>225005.52</v>
      </c>
      <c r="I300" s="56">
        <f>H300-F300</f>
        <v>76005.51999999999</v>
      </c>
      <c r="J300" s="47">
        <f t="shared" si="29"/>
        <v>151.01041610738255</v>
      </c>
      <c r="K300" s="54"/>
    </row>
    <row r="301" spans="1:11" ht="12.75">
      <c r="A301" s="60" t="s">
        <v>102</v>
      </c>
      <c r="B301" s="2" t="s">
        <v>20</v>
      </c>
      <c r="C301" s="2" t="s">
        <v>20</v>
      </c>
      <c r="D301" s="5" t="s">
        <v>370</v>
      </c>
      <c r="E301" s="2"/>
      <c r="F301" s="53">
        <f>F302</f>
        <v>0</v>
      </c>
      <c r="G301" s="53">
        <f>G302</f>
        <v>26733</v>
      </c>
      <c r="H301" s="53">
        <f>H302</f>
        <v>26733</v>
      </c>
      <c r="I301" s="53">
        <f>I302</f>
        <v>26733</v>
      </c>
      <c r="J301" s="47" t="e">
        <f t="shared" si="29"/>
        <v>#DIV/0!</v>
      </c>
      <c r="K301" s="54"/>
    </row>
    <row r="302" spans="1:11" ht="12.75">
      <c r="A302" s="59" t="s">
        <v>80</v>
      </c>
      <c r="B302" s="7" t="s">
        <v>20</v>
      </c>
      <c r="C302" s="7" t="s">
        <v>20</v>
      </c>
      <c r="D302" s="10" t="s">
        <v>370</v>
      </c>
      <c r="E302" s="7" t="s">
        <v>81</v>
      </c>
      <c r="F302" s="56">
        <v>0</v>
      </c>
      <c r="G302" s="56">
        <v>26733</v>
      </c>
      <c r="H302" s="56">
        <v>26733</v>
      </c>
      <c r="I302" s="56">
        <f>H302-F302</f>
        <v>26733</v>
      </c>
      <c r="J302" s="47" t="e">
        <f t="shared" si="29"/>
        <v>#DIV/0!</v>
      </c>
      <c r="K302" s="57"/>
    </row>
    <row r="303" spans="1:11" ht="45">
      <c r="A303" s="70" t="s">
        <v>161</v>
      </c>
      <c r="B303" s="13" t="s">
        <v>20</v>
      </c>
      <c r="C303" s="13" t="s">
        <v>20</v>
      </c>
      <c r="D303" s="24" t="s">
        <v>371</v>
      </c>
      <c r="E303" s="13"/>
      <c r="F303" s="53">
        <f aca="true" t="shared" si="36" ref="F303:I305">F304</f>
        <v>2800</v>
      </c>
      <c r="G303" s="53">
        <f t="shared" si="36"/>
        <v>800</v>
      </c>
      <c r="H303" s="53">
        <f t="shared" si="36"/>
        <v>0</v>
      </c>
      <c r="I303" s="53">
        <f t="shared" si="36"/>
        <v>-2800</v>
      </c>
      <c r="J303" s="47">
        <f t="shared" si="29"/>
        <v>0</v>
      </c>
      <c r="K303" s="52" t="s">
        <v>540</v>
      </c>
    </row>
    <row r="304" spans="1:11" ht="22.5">
      <c r="A304" s="70" t="s">
        <v>372</v>
      </c>
      <c r="B304" s="13" t="s">
        <v>20</v>
      </c>
      <c r="C304" s="13" t="s">
        <v>20</v>
      </c>
      <c r="D304" s="24" t="s">
        <v>373</v>
      </c>
      <c r="E304" s="13"/>
      <c r="F304" s="53">
        <f t="shared" si="36"/>
        <v>2800</v>
      </c>
      <c r="G304" s="53">
        <f t="shared" si="36"/>
        <v>800</v>
      </c>
      <c r="H304" s="53">
        <f t="shared" si="36"/>
        <v>0</v>
      </c>
      <c r="I304" s="53">
        <f t="shared" si="36"/>
        <v>-2800</v>
      </c>
      <c r="J304" s="47">
        <f t="shared" si="29"/>
        <v>0</v>
      </c>
      <c r="K304" s="54"/>
    </row>
    <row r="305" spans="1:11" ht="22.5">
      <c r="A305" s="70" t="s">
        <v>50</v>
      </c>
      <c r="B305" s="13" t="s">
        <v>20</v>
      </c>
      <c r="C305" s="13" t="s">
        <v>20</v>
      </c>
      <c r="D305" s="24" t="s">
        <v>374</v>
      </c>
      <c r="E305" s="13"/>
      <c r="F305" s="53">
        <f t="shared" si="36"/>
        <v>2800</v>
      </c>
      <c r="G305" s="53">
        <f t="shared" si="36"/>
        <v>800</v>
      </c>
      <c r="H305" s="53">
        <f t="shared" si="36"/>
        <v>0</v>
      </c>
      <c r="I305" s="53">
        <f t="shared" si="36"/>
        <v>-2800</v>
      </c>
      <c r="J305" s="47">
        <f t="shared" si="29"/>
        <v>0</v>
      </c>
      <c r="K305" s="54"/>
    </row>
    <row r="306" spans="1:11" ht="12.75">
      <c r="A306" s="59" t="s">
        <v>80</v>
      </c>
      <c r="B306" s="14" t="s">
        <v>20</v>
      </c>
      <c r="C306" s="14" t="s">
        <v>20</v>
      </c>
      <c r="D306" s="25" t="s">
        <v>374</v>
      </c>
      <c r="E306" s="14" t="s">
        <v>81</v>
      </c>
      <c r="F306" s="56">
        <v>2800</v>
      </c>
      <c r="G306" s="56">
        <v>800</v>
      </c>
      <c r="H306" s="56">
        <v>0</v>
      </c>
      <c r="I306" s="56">
        <f>H306-F306</f>
        <v>-2800</v>
      </c>
      <c r="J306" s="47">
        <f t="shared" si="29"/>
        <v>0</v>
      </c>
      <c r="K306" s="57"/>
    </row>
    <row r="307" spans="1:11" ht="33.75">
      <c r="A307" s="60" t="s">
        <v>143</v>
      </c>
      <c r="B307" s="13" t="s">
        <v>20</v>
      </c>
      <c r="C307" s="13" t="s">
        <v>20</v>
      </c>
      <c r="D307" s="24" t="s">
        <v>230</v>
      </c>
      <c r="E307" s="13"/>
      <c r="F307" s="61">
        <f aca="true" t="shared" si="37" ref="F307:I310">F308</f>
        <v>4600</v>
      </c>
      <c r="G307" s="61">
        <f t="shared" si="37"/>
        <v>4600</v>
      </c>
      <c r="H307" s="61">
        <f t="shared" si="37"/>
        <v>4600</v>
      </c>
      <c r="I307" s="61">
        <f t="shared" si="37"/>
        <v>0</v>
      </c>
      <c r="J307" s="47">
        <f t="shared" si="29"/>
        <v>100</v>
      </c>
      <c r="K307" s="48"/>
    </row>
    <row r="308" spans="1:11" ht="56.25">
      <c r="A308" s="60" t="s">
        <v>375</v>
      </c>
      <c r="B308" s="13" t="s">
        <v>20</v>
      </c>
      <c r="C308" s="13" t="s">
        <v>20</v>
      </c>
      <c r="D308" s="24" t="s">
        <v>376</v>
      </c>
      <c r="E308" s="13"/>
      <c r="F308" s="61">
        <f t="shared" si="37"/>
        <v>4600</v>
      </c>
      <c r="G308" s="61">
        <f t="shared" si="37"/>
        <v>4600</v>
      </c>
      <c r="H308" s="61">
        <f t="shared" si="37"/>
        <v>4600</v>
      </c>
      <c r="I308" s="61">
        <f t="shared" si="37"/>
        <v>0</v>
      </c>
      <c r="J308" s="47">
        <f t="shared" si="29"/>
        <v>100</v>
      </c>
      <c r="K308" s="48"/>
    </row>
    <row r="309" spans="1:11" ht="33.75">
      <c r="A309" s="60" t="s">
        <v>377</v>
      </c>
      <c r="B309" s="13" t="s">
        <v>20</v>
      </c>
      <c r="C309" s="13" t="s">
        <v>20</v>
      </c>
      <c r="D309" s="24" t="s">
        <v>378</v>
      </c>
      <c r="E309" s="13"/>
      <c r="F309" s="61">
        <f t="shared" si="37"/>
        <v>4600</v>
      </c>
      <c r="G309" s="61">
        <f t="shared" si="37"/>
        <v>4600</v>
      </c>
      <c r="H309" s="61">
        <f t="shared" si="37"/>
        <v>4600</v>
      </c>
      <c r="I309" s="61">
        <f t="shared" si="37"/>
        <v>0</v>
      </c>
      <c r="J309" s="47">
        <f t="shared" si="29"/>
        <v>100</v>
      </c>
      <c r="K309" s="48"/>
    </row>
    <row r="310" spans="1:11" ht="22.5">
      <c r="A310" s="60" t="s">
        <v>100</v>
      </c>
      <c r="B310" s="13" t="s">
        <v>20</v>
      </c>
      <c r="C310" s="13" t="s">
        <v>20</v>
      </c>
      <c r="D310" s="24" t="s">
        <v>379</v>
      </c>
      <c r="E310" s="13"/>
      <c r="F310" s="61">
        <f t="shared" si="37"/>
        <v>4600</v>
      </c>
      <c r="G310" s="61">
        <f t="shared" si="37"/>
        <v>4600</v>
      </c>
      <c r="H310" s="61">
        <f t="shared" si="37"/>
        <v>4600</v>
      </c>
      <c r="I310" s="61">
        <f t="shared" si="37"/>
        <v>0</v>
      </c>
      <c r="J310" s="47">
        <f t="shared" si="29"/>
        <v>100</v>
      </c>
      <c r="K310" s="48"/>
    </row>
    <row r="311" spans="1:11" ht="12.75">
      <c r="A311" s="59" t="s">
        <v>80</v>
      </c>
      <c r="B311" s="14" t="s">
        <v>20</v>
      </c>
      <c r="C311" s="14" t="s">
        <v>20</v>
      </c>
      <c r="D311" s="25" t="s">
        <v>379</v>
      </c>
      <c r="E311" s="14" t="s">
        <v>81</v>
      </c>
      <c r="F311" s="56">
        <v>4600</v>
      </c>
      <c r="G311" s="56">
        <v>4600</v>
      </c>
      <c r="H311" s="56">
        <v>4600</v>
      </c>
      <c r="I311" s="56">
        <f>H311-F311</f>
        <v>0</v>
      </c>
      <c r="J311" s="47">
        <f t="shared" si="29"/>
        <v>100</v>
      </c>
      <c r="K311" s="48"/>
    </row>
    <row r="312" spans="1:11" ht="33.75">
      <c r="A312" s="60" t="s">
        <v>380</v>
      </c>
      <c r="B312" s="13" t="s">
        <v>20</v>
      </c>
      <c r="C312" s="13" t="s">
        <v>20</v>
      </c>
      <c r="D312" s="24" t="s">
        <v>381</v>
      </c>
      <c r="E312" s="13"/>
      <c r="F312" s="61">
        <f>F313+F316+F319</f>
        <v>3250</v>
      </c>
      <c r="G312" s="61">
        <f>G313+G316+G319</f>
        <v>250</v>
      </c>
      <c r="H312" s="61">
        <f>H313+H316+H319</f>
        <v>0</v>
      </c>
      <c r="I312" s="61">
        <f>I313+I316+I319</f>
        <v>-3250</v>
      </c>
      <c r="J312" s="47">
        <f t="shared" si="29"/>
        <v>0</v>
      </c>
      <c r="K312" s="52" t="s">
        <v>540</v>
      </c>
    </row>
    <row r="313" spans="1:11" ht="12.75">
      <c r="A313" s="60" t="s">
        <v>382</v>
      </c>
      <c r="B313" s="13" t="s">
        <v>20</v>
      </c>
      <c r="C313" s="13" t="s">
        <v>20</v>
      </c>
      <c r="D313" s="24" t="s">
        <v>383</v>
      </c>
      <c r="E313" s="13"/>
      <c r="F313" s="61">
        <f aca="true" t="shared" si="38" ref="F313:I314">F314</f>
        <v>250</v>
      </c>
      <c r="G313" s="61">
        <f t="shared" si="38"/>
        <v>50</v>
      </c>
      <c r="H313" s="61">
        <f t="shared" si="38"/>
        <v>0</v>
      </c>
      <c r="I313" s="61">
        <f t="shared" si="38"/>
        <v>-250</v>
      </c>
      <c r="J313" s="47">
        <f t="shared" si="29"/>
        <v>0</v>
      </c>
      <c r="K313" s="54"/>
    </row>
    <row r="314" spans="1:11" ht="22.5">
      <c r="A314" s="60" t="s">
        <v>100</v>
      </c>
      <c r="B314" s="13" t="s">
        <v>20</v>
      </c>
      <c r="C314" s="13" t="s">
        <v>20</v>
      </c>
      <c r="D314" s="24" t="s">
        <v>384</v>
      </c>
      <c r="E314" s="13"/>
      <c r="F314" s="61">
        <f t="shared" si="38"/>
        <v>250</v>
      </c>
      <c r="G314" s="61">
        <f t="shared" si="38"/>
        <v>50</v>
      </c>
      <c r="H314" s="61">
        <f t="shared" si="38"/>
        <v>0</v>
      </c>
      <c r="I314" s="61">
        <f t="shared" si="38"/>
        <v>-250</v>
      </c>
      <c r="J314" s="47">
        <f t="shared" si="29"/>
        <v>0</v>
      </c>
      <c r="K314" s="54"/>
    </row>
    <row r="315" spans="1:11" ht="12.75">
      <c r="A315" s="59" t="s">
        <v>80</v>
      </c>
      <c r="B315" s="14" t="s">
        <v>20</v>
      </c>
      <c r="C315" s="14" t="s">
        <v>20</v>
      </c>
      <c r="D315" s="25" t="s">
        <v>384</v>
      </c>
      <c r="E315" s="14" t="s">
        <v>81</v>
      </c>
      <c r="F315" s="56">
        <v>250</v>
      </c>
      <c r="G315" s="56">
        <v>50</v>
      </c>
      <c r="H315" s="56">
        <v>0</v>
      </c>
      <c r="I315" s="56">
        <f>H315-F315</f>
        <v>-250</v>
      </c>
      <c r="J315" s="47">
        <f t="shared" si="29"/>
        <v>0</v>
      </c>
      <c r="K315" s="54"/>
    </row>
    <row r="316" spans="1:11" ht="12.75">
      <c r="A316" s="60" t="s">
        <v>385</v>
      </c>
      <c r="B316" s="13" t="s">
        <v>20</v>
      </c>
      <c r="C316" s="13" t="s">
        <v>20</v>
      </c>
      <c r="D316" s="24" t="s">
        <v>386</v>
      </c>
      <c r="E316" s="13"/>
      <c r="F316" s="61">
        <f aca="true" t="shared" si="39" ref="F316:I317">F317</f>
        <v>500</v>
      </c>
      <c r="G316" s="61">
        <f t="shared" si="39"/>
        <v>100</v>
      </c>
      <c r="H316" s="61">
        <f t="shared" si="39"/>
        <v>0</v>
      </c>
      <c r="I316" s="61">
        <f t="shared" si="39"/>
        <v>-500</v>
      </c>
      <c r="J316" s="47">
        <f t="shared" si="29"/>
        <v>0</v>
      </c>
      <c r="K316" s="54"/>
    </row>
    <row r="317" spans="1:11" ht="22.5">
      <c r="A317" s="60" t="s">
        <v>100</v>
      </c>
      <c r="B317" s="13" t="s">
        <v>20</v>
      </c>
      <c r="C317" s="13" t="s">
        <v>20</v>
      </c>
      <c r="D317" s="24" t="s">
        <v>387</v>
      </c>
      <c r="E317" s="13"/>
      <c r="F317" s="61">
        <f t="shared" si="39"/>
        <v>500</v>
      </c>
      <c r="G317" s="61">
        <f t="shared" si="39"/>
        <v>100</v>
      </c>
      <c r="H317" s="61">
        <f t="shared" si="39"/>
        <v>0</v>
      </c>
      <c r="I317" s="61">
        <f t="shared" si="39"/>
        <v>-500</v>
      </c>
      <c r="J317" s="47">
        <f t="shared" si="29"/>
        <v>0</v>
      </c>
      <c r="K317" s="54"/>
    </row>
    <row r="318" spans="1:11" ht="12.75">
      <c r="A318" s="59" t="s">
        <v>80</v>
      </c>
      <c r="B318" s="14" t="s">
        <v>20</v>
      </c>
      <c r="C318" s="14" t="s">
        <v>20</v>
      </c>
      <c r="D318" s="25" t="s">
        <v>387</v>
      </c>
      <c r="E318" s="14" t="s">
        <v>81</v>
      </c>
      <c r="F318" s="56">
        <v>500</v>
      </c>
      <c r="G318" s="56">
        <v>100</v>
      </c>
      <c r="H318" s="56">
        <v>0</v>
      </c>
      <c r="I318" s="56">
        <f>H318-F318</f>
        <v>-500</v>
      </c>
      <c r="J318" s="47">
        <f t="shared" si="29"/>
        <v>0</v>
      </c>
      <c r="K318" s="54"/>
    </row>
    <row r="319" spans="1:11" ht="33.75">
      <c r="A319" s="60" t="s">
        <v>388</v>
      </c>
      <c r="B319" s="13" t="s">
        <v>20</v>
      </c>
      <c r="C319" s="13" t="s">
        <v>20</v>
      </c>
      <c r="D319" s="24" t="s">
        <v>389</v>
      </c>
      <c r="E319" s="13"/>
      <c r="F319" s="61">
        <f aca="true" t="shared" si="40" ref="F319:I320">F320</f>
        <v>2500</v>
      </c>
      <c r="G319" s="61">
        <f t="shared" si="40"/>
        <v>100</v>
      </c>
      <c r="H319" s="61">
        <f t="shared" si="40"/>
        <v>0</v>
      </c>
      <c r="I319" s="61">
        <f t="shared" si="40"/>
        <v>-2500</v>
      </c>
      <c r="J319" s="47">
        <f t="shared" si="29"/>
        <v>0</v>
      </c>
      <c r="K319" s="54"/>
    </row>
    <row r="320" spans="1:11" ht="22.5">
      <c r="A320" s="60" t="s">
        <v>100</v>
      </c>
      <c r="B320" s="13" t="s">
        <v>20</v>
      </c>
      <c r="C320" s="13" t="s">
        <v>20</v>
      </c>
      <c r="D320" s="24" t="s">
        <v>390</v>
      </c>
      <c r="E320" s="13"/>
      <c r="F320" s="61">
        <f t="shared" si="40"/>
        <v>2500</v>
      </c>
      <c r="G320" s="61">
        <f t="shared" si="40"/>
        <v>100</v>
      </c>
      <c r="H320" s="61">
        <f t="shared" si="40"/>
        <v>0</v>
      </c>
      <c r="I320" s="61">
        <f t="shared" si="40"/>
        <v>-2500</v>
      </c>
      <c r="J320" s="47">
        <f aca="true" t="shared" si="41" ref="J320:J383">H320/F320*100</f>
        <v>0</v>
      </c>
      <c r="K320" s="54"/>
    </row>
    <row r="321" spans="1:11" ht="12.75">
      <c r="A321" s="59" t="s">
        <v>80</v>
      </c>
      <c r="B321" s="14" t="s">
        <v>20</v>
      </c>
      <c r="C321" s="14" t="s">
        <v>20</v>
      </c>
      <c r="D321" s="25" t="s">
        <v>390</v>
      </c>
      <c r="E321" s="14" t="s">
        <v>81</v>
      </c>
      <c r="F321" s="56">
        <v>2500</v>
      </c>
      <c r="G321" s="56">
        <v>100</v>
      </c>
      <c r="H321" s="56">
        <v>0</v>
      </c>
      <c r="I321" s="56">
        <f>H321-F321</f>
        <v>-2500</v>
      </c>
      <c r="J321" s="47">
        <f t="shared" si="41"/>
        <v>0</v>
      </c>
      <c r="K321" s="57"/>
    </row>
    <row r="322" spans="1:11" ht="12.75">
      <c r="A322" s="67" t="s">
        <v>38</v>
      </c>
      <c r="B322" s="18" t="s">
        <v>20</v>
      </c>
      <c r="C322" s="18" t="s">
        <v>39</v>
      </c>
      <c r="D322" s="18"/>
      <c r="E322" s="18"/>
      <c r="F322" s="76">
        <f>F323+F335+F343</f>
        <v>3267570</v>
      </c>
      <c r="G322" s="76">
        <f>G323+G335+G343</f>
        <v>4489400.63</v>
      </c>
      <c r="H322" s="76">
        <f>H323+H335+H343</f>
        <v>4316618.73</v>
      </c>
      <c r="I322" s="76">
        <f>I323+I335+I343</f>
        <v>1049048.73</v>
      </c>
      <c r="J322" s="51">
        <f t="shared" si="41"/>
        <v>132.10485865643278</v>
      </c>
      <c r="K322" s="58"/>
    </row>
    <row r="323" spans="1:11" ht="33.75">
      <c r="A323" s="39" t="s">
        <v>155</v>
      </c>
      <c r="B323" s="13" t="s">
        <v>20</v>
      </c>
      <c r="C323" s="13" t="s">
        <v>39</v>
      </c>
      <c r="D323" s="13" t="s">
        <v>296</v>
      </c>
      <c r="E323" s="13"/>
      <c r="F323" s="61">
        <f>F324</f>
        <v>3204170</v>
      </c>
      <c r="G323" s="61">
        <f>G324</f>
        <v>4409000.63</v>
      </c>
      <c r="H323" s="61">
        <f>H324</f>
        <v>4240418.73</v>
      </c>
      <c r="I323" s="61">
        <f>I324</f>
        <v>1036248.73</v>
      </c>
      <c r="J323" s="47">
        <f t="shared" si="41"/>
        <v>132.34062893042505</v>
      </c>
      <c r="K323" s="48"/>
    </row>
    <row r="324" spans="1:11" ht="67.5">
      <c r="A324" s="60" t="s">
        <v>297</v>
      </c>
      <c r="B324" s="13" t="s">
        <v>20</v>
      </c>
      <c r="C324" s="13" t="s">
        <v>39</v>
      </c>
      <c r="D324" s="13" t="s">
        <v>298</v>
      </c>
      <c r="E324" s="13"/>
      <c r="F324" s="61">
        <f>F325+F332</f>
        <v>3204170</v>
      </c>
      <c r="G324" s="61">
        <f>G325+G332</f>
        <v>4409000.63</v>
      </c>
      <c r="H324" s="61">
        <f>H325+H332</f>
        <v>4240418.73</v>
      </c>
      <c r="I324" s="61">
        <f>I325+I332</f>
        <v>1036248.73</v>
      </c>
      <c r="J324" s="47">
        <f t="shared" si="41"/>
        <v>132.34062893042505</v>
      </c>
      <c r="K324" s="48"/>
    </row>
    <row r="325" spans="1:11" ht="21" customHeight="1">
      <c r="A325" s="60" t="s">
        <v>299</v>
      </c>
      <c r="B325" s="13" t="s">
        <v>20</v>
      </c>
      <c r="C325" s="13" t="s">
        <v>39</v>
      </c>
      <c r="D325" s="13" t="s">
        <v>300</v>
      </c>
      <c r="E325" s="13"/>
      <c r="F325" s="61">
        <f>F326+F328+F330</f>
        <v>693270</v>
      </c>
      <c r="G325" s="61">
        <f>G326+G328+G330</f>
        <v>726807</v>
      </c>
      <c r="H325" s="61">
        <f>H326+H328+H330</f>
        <v>726807</v>
      </c>
      <c r="I325" s="61">
        <f>I326+I328+I330</f>
        <v>33537</v>
      </c>
      <c r="J325" s="47">
        <f t="shared" si="41"/>
        <v>104.83750919555152</v>
      </c>
      <c r="K325" s="48"/>
    </row>
    <row r="326" spans="1:11" ht="33.75">
      <c r="A326" s="60" t="s">
        <v>90</v>
      </c>
      <c r="B326" s="13" t="s">
        <v>20</v>
      </c>
      <c r="C326" s="13" t="s">
        <v>39</v>
      </c>
      <c r="D326" s="13" t="s">
        <v>304</v>
      </c>
      <c r="E326" s="13"/>
      <c r="F326" s="61">
        <f>F327</f>
        <v>68600</v>
      </c>
      <c r="G326" s="61">
        <f>G327</f>
        <v>68600</v>
      </c>
      <c r="H326" s="61">
        <f>H327</f>
        <v>68600</v>
      </c>
      <c r="I326" s="61">
        <f>I327</f>
        <v>0</v>
      </c>
      <c r="J326" s="47">
        <f t="shared" si="41"/>
        <v>100</v>
      </c>
      <c r="K326" s="48"/>
    </row>
    <row r="327" spans="1:11" ht="12.75">
      <c r="A327" s="59" t="s">
        <v>80</v>
      </c>
      <c r="B327" s="14" t="s">
        <v>20</v>
      </c>
      <c r="C327" s="14" t="s">
        <v>39</v>
      </c>
      <c r="D327" s="14" t="s">
        <v>304</v>
      </c>
      <c r="E327" s="14" t="s">
        <v>81</v>
      </c>
      <c r="F327" s="56">
        <v>68600</v>
      </c>
      <c r="G327" s="56">
        <v>68600</v>
      </c>
      <c r="H327" s="56">
        <v>68600</v>
      </c>
      <c r="I327" s="56">
        <f>H327-F327</f>
        <v>0</v>
      </c>
      <c r="J327" s="47">
        <f t="shared" si="41"/>
        <v>100</v>
      </c>
      <c r="K327" s="48"/>
    </row>
    <row r="328" spans="1:11" ht="22.5">
      <c r="A328" s="39" t="s">
        <v>130</v>
      </c>
      <c r="B328" s="13" t="s">
        <v>20</v>
      </c>
      <c r="C328" s="13" t="s">
        <v>39</v>
      </c>
      <c r="D328" s="13" t="s">
        <v>308</v>
      </c>
      <c r="E328" s="13"/>
      <c r="F328" s="61">
        <f>F329</f>
        <v>499670</v>
      </c>
      <c r="G328" s="61">
        <f>G329</f>
        <v>526565</v>
      </c>
      <c r="H328" s="61">
        <f>H329</f>
        <v>526565</v>
      </c>
      <c r="I328" s="61">
        <f>I329</f>
        <v>26895</v>
      </c>
      <c r="J328" s="47">
        <f t="shared" si="41"/>
        <v>105.38255248463986</v>
      </c>
      <c r="K328" s="52" t="s">
        <v>537</v>
      </c>
    </row>
    <row r="329" spans="1:11" ht="12.75">
      <c r="A329" s="59" t="s">
        <v>80</v>
      </c>
      <c r="B329" s="14" t="s">
        <v>20</v>
      </c>
      <c r="C329" s="14" t="s">
        <v>39</v>
      </c>
      <c r="D329" s="14" t="s">
        <v>308</v>
      </c>
      <c r="E329" s="14" t="s">
        <v>81</v>
      </c>
      <c r="F329" s="56">
        <v>499670</v>
      </c>
      <c r="G329" s="56">
        <v>526565</v>
      </c>
      <c r="H329" s="56">
        <v>526565</v>
      </c>
      <c r="I329" s="56">
        <f>H329-F329</f>
        <v>26895</v>
      </c>
      <c r="J329" s="47">
        <f t="shared" si="41"/>
        <v>105.38255248463986</v>
      </c>
      <c r="K329" s="54"/>
    </row>
    <row r="330" spans="1:11" ht="33.75">
      <c r="A330" s="39" t="s">
        <v>131</v>
      </c>
      <c r="B330" s="13" t="s">
        <v>20</v>
      </c>
      <c r="C330" s="13" t="s">
        <v>39</v>
      </c>
      <c r="D330" s="13" t="s">
        <v>310</v>
      </c>
      <c r="E330" s="13"/>
      <c r="F330" s="61">
        <f>F331</f>
        <v>125000</v>
      </c>
      <c r="G330" s="61">
        <f>G331</f>
        <v>131642</v>
      </c>
      <c r="H330" s="61">
        <f>H331</f>
        <v>131642</v>
      </c>
      <c r="I330" s="61">
        <f>I331</f>
        <v>6642</v>
      </c>
      <c r="J330" s="47">
        <f t="shared" si="41"/>
        <v>105.31360000000001</v>
      </c>
      <c r="K330" s="54"/>
    </row>
    <row r="331" spans="1:11" ht="12.75">
      <c r="A331" s="59" t="s">
        <v>80</v>
      </c>
      <c r="B331" s="14" t="s">
        <v>20</v>
      </c>
      <c r="C331" s="14" t="s">
        <v>39</v>
      </c>
      <c r="D331" s="14" t="s">
        <v>310</v>
      </c>
      <c r="E331" s="14" t="s">
        <v>81</v>
      </c>
      <c r="F331" s="56">
        <v>125000</v>
      </c>
      <c r="G331" s="56">
        <v>131642</v>
      </c>
      <c r="H331" s="56">
        <v>131642</v>
      </c>
      <c r="I331" s="56">
        <f>H331-F331</f>
        <v>6642</v>
      </c>
      <c r="J331" s="47">
        <f t="shared" si="41"/>
        <v>105.31360000000001</v>
      </c>
      <c r="K331" s="57"/>
    </row>
    <row r="332" spans="1:11" ht="22.5">
      <c r="A332" s="60" t="s">
        <v>391</v>
      </c>
      <c r="B332" s="13" t="s">
        <v>20</v>
      </c>
      <c r="C332" s="13" t="s">
        <v>39</v>
      </c>
      <c r="D332" s="13" t="s">
        <v>392</v>
      </c>
      <c r="E332" s="13"/>
      <c r="F332" s="61">
        <f aca="true" t="shared" si="42" ref="F332:I333">F333</f>
        <v>2510900</v>
      </c>
      <c r="G332" s="61">
        <f t="shared" si="42"/>
        <v>3682193.63</v>
      </c>
      <c r="H332" s="61">
        <f t="shared" si="42"/>
        <v>3513611.73</v>
      </c>
      <c r="I332" s="61">
        <f t="shared" si="42"/>
        <v>1002711.73</v>
      </c>
      <c r="J332" s="47">
        <f t="shared" si="41"/>
        <v>139.9343554104106</v>
      </c>
      <c r="K332" s="48"/>
    </row>
    <row r="333" spans="1:11" ht="22.5">
      <c r="A333" s="60" t="s">
        <v>100</v>
      </c>
      <c r="B333" s="13" t="s">
        <v>20</v>
      </c>
      <c r="C333" s="13" t="s">
        <v>39</v>
      </c>
      <c r="D333" s="24" t="s">
        <v>393</v>
      </c>
      <c r="E333" s="13"/>
      <c r="F333" s="61">
        <f t="shared" si="42"/>
        <v>2510900</v>
      </c>
      <c r="G333" s="61">
        <f t="shared" si="42"/>
        <v>3682193.63</v>
      </c>
      <c r="H333" s="61">
        <f t="shared" si="42"/>
        <v>3513611.73</v>
      </c>
      <c r="I333" s="61">
        <f t="shared" si="42"/>
        <v>1002711.73</v>
      </c>
      <c r="J333" s="47">
        <f t="shared" si="41"/>
        <v>139.9343554104106</v>
      </c>
      <c r="K333" s="52" t="s">
        <v>550</v>
      </c>
    </row>
    <row r="334" spans="1:11" ht="12.75">
      <c r="A334" s="59" t="s">
        <v>80</v>
      </c>
      <c r="B334" s="14" t="s">
        <v>20</v>
      </c>
      <c r="C334" s="14" t="s">
        <v>39</v>
      </c>
      <c r="D334" s="25" t="s">
        <v>393</v>
      </c>
      <c r="E334" s="14" t="s">
        <v>81</v>
      </c>
      <c r="F334" s="56">
        <v>2510900</v>
      </c>
      <c r="G334" s="56">
        <v>3682193.63</v>
      </c>
      <c r="H334" s="56">
        <v>3513611.73</v>
      </c>
      <c r="I334" s="56">
        <f>H334-F334</f>
        <v>1002711.73</v>
      </c>
      <c r="J334" s="47">
        <f t="shared" si="41"/>
        <v>139.9343554104106</v>
      </c>
      <c r="K334" s="57"/>
    </row>
    <row r="335" spans="1:11" ht="33.75">
      <c r="A335" s="68" t="s">
        <v>162</v>
      </c>
      <c r="B335" s="13" t="s">
        <v>20</v>
      </c>
      <c r="C335" s="13" t="s">
        <v>39</v>
      </c>
      <c r="D335" s="13" t="s">
        <v>394</v>
      </c>
      <c r="E335" s="13"/>
      <c r="F335" s="61">
        <f>F336</f>
        <v>15600</v>
      </c>
      <c r="G335" s="61">
        <f>G336</f>
        <v>34600</v>
      </c>
      <c r="H335" s="61">
        <f>H336</f>
        <v>31200</v>
      </c>
      <c r="I335" s="61">
        <f>I336</f>
        <v>15600</v>
      </c>
      <c r="J335" s="47">
        <f t="shared" si="41"/>
        <v>200</v>
      </c>
      <c r="K335" s="52" t="s">
        <v>538</v>
      </c>
    </row>
    <row r="336" spans="1:11" ht="67.5">
      <c r="A336" s="68" t="s">
        <v>395</v>
      </c>
      <c r="B336" s="13" t="s">
        <v>20</v>
      </c>
      <c r="C336" s="13" t="s">
        <v>39</v>
      </c>
      <c r="D336" s="13" t="s">
        <v>396</v>
      </c>
      <c r="E336" s="13"/>
      <c r="F336" s="61">
        <f>F337+F339+F341</f>
        <v>15600</v>
      </c>
      <c r="G336" s="61">
        <f>G337+G339+G341</f>
        <v>34600</v>
      </c>
      <c r="H336" s="61">
        <f>H337+H339+H341</f>
        <v>31200</v>
      </c>
      <c r="I336" s="61">
        <f>I337+I339+I341</f>
        <v>15600</v>
      </c>
      <c r="J336" s="47">
        <f t="shared" si="41"/>
        <v>200</v>
      </c>
      <c r="K336" s="54"/>
    </row>
    <row r="337" spans="1:11" ht="33.75">
      <c r="A337" s="70" t="s">
        <v>397</v>
      </c>
      <c r="B337" s="2" t="s">
        <v>20</v>
      </c>
      <c r="C337" s="2" t="s">
        <v>39</v>
      </c>
      <c r="D337" s="5" t="s">
        <v>398</v>
      </c>
      <c r="E337" s="2"/>
      <c r="F337" s="53">
        <f>F338</f>
        <v>0</v>
      </c>
      <c r="G337" s="53">
        <f>G338</f>
        <v>28000</v>
      </c>
      <c r="H337" s="53">
        <f>H338</f>
        <v>28000</v>
      </c>
      <c r="I337" s="53">
        <f>I338</f>
        <v>28000</v>
      </c>
      <c r="J337" s="47" t="e">
        <f t="shared" si="41"/>
        <v>#DIV/0!</v>
      </c>
      <c r="K337" s="54"/>
    </row>
    <row r="338" spans="1:11" ht="22.5">
      <c r="A338" s="55" t="s">
        <v>64</v>
      </c>
      <c r="B338" s="7" t="s">
        <v>20</v>
      </c>
      <c r="C338" s="7" t="s">
        <v>39</v>
      </c>
      <c r="D338" s="10" t="s">
        <v>399</v>
      </c>
      <c r="E338" s="7" t="s">
        <v>65</v>
      </c>
      <c r="F338" s="63">
        <v>0</v>
      </c>
      <c r="G338" s="63">
        <v>28000</v>
      </c>
      <c r="H338" s="63">
        <v>28000</v>
      </c>
      <c r="I338" s="56">
        <f>H338-F338</f>
        <v>28000</v>
      </c>
      <c r="J338" s="47" t="e">
        <f t="shared" si="41"/>
        <v>#DIV/0!</v>
      </c>
      <c r="K338" s="54"/>
    </row>
    <row r="339" spans="1:11" ht="33.75">
      <c r="A339" s="70" t="s">
        <v>400</v>
      </c>
      <c r="B339" s="13" t="s">
        <v>20</v>
      </c>
      <c r="C339" s="13" t="s">
        <v>39</v>
      </c>
      <c r="D339" s="24" t="s">
        <v>401</v>
      </c>
      <c r="E339" s="13"/>
      <c r="F339" s="53">
        <f>F340</f>
        <v>15600</v>
      </c>
      <c r="G339" s="53">
        <f>G340</f>
        <v>3400</v>
      </c>
      <c r="H339" s="53">
        <f>H340</f>
        <v>0</v>
      </c>
      <c r="I339" s="53">
        <f>I340</f>
        <v>-15600</v>
      </c>
      <c r="J339" s="47">
        <f t="shared" si="41"/>
        <v>0</v>
      </c>
      <c r="K339" s="54"/>
    </row>
    <row r="340" spans="1:11" ht="22.5">
      <c r="A340" s="55" t="s">
        <v>64</v>
      </c>
      <c r="B340" s="14" t="s">
        <v>20</v>
      </c>
      <c r="C340" s="14" t="s">
        <v>39</v>
      </c>
      <c r="D340" s="25" t="s">
        <v>402</v>
      </c>
      <c r="E340" s="14" t="s">
        <v>65</v>
      </c>
      <c r="F340" s="63">
        <v>15600</v>
      </c>
      <c r="G340" s="63">
        <v>3400</v>
      </c>
      <c r="H340" s="63">
        <v>0</v>
      </c>
      <c r="I340" s="56">
        <f>H340-F340</f>
        <v>-15600</v>
      </c>
      <c r="J340" s="47">
        <f t="shared" si="41"/>
        <v>0</v>
      </c>
      <c r="K340" s="54"/>
    </row>
    <row r="341" spans="1:11" ht="45">
      <c r="A341" s="70" t="s">
        <v>403</v>
      </c>
      <c r="B341" s="2" t="s">
        <v>20</v>
      </c>
      <c r="C341" s="2" t="s">
        <v>39</v>
      </c>
      <c r="D341" s="5" t="s">
        <v>404</v>
      </c>
      <c r="E341" s="2"/>
      <c r="F341" s="53">
        <f>F342</f>
        <v>0</v>
      </c>
      <c r="G341" s="53">
        <f>G342</f>
        <v>3200</v>
      </c>
      <c r="H341" s="53">
        <f>H342</f>
        <v>3200</v>
      </c>
      <c r="I341" s="53">
        <f>I342</f>
        <v>3200</v>
      </c>
      <c r="J341" s="47" t="e">
        <f t="shared" si="41"/>
        <v>#DIV/0!</v>
      </c>
      <c r="K341" s="54"/>
    </row>
    <row r="342" spans="1:11" ht="22.5">
      <c r="A342" s="55" t="s">
        <v>64</v>
      </c>
      <c r="B342" s="7" t="s">
        <v>20</v>
      </c>
      <c r="C342" s="7" t="s">
        <v>39</v>
      </c>
      <c r="D342" s="10" t="s">
        <v>405</v>
      </c>
      <c r="E342" s="7" t="s">
        <v>65</v>
      </c>
      <c r="F342" s="63">
        <v>0</v>
      </c>
      <c r="G342" s="63">
        <v>3200</v>
      </c>
      <c r="H342" s="63">
        <v>3200</v>
      </c>
      <c r="I342" s="56">
        <f>H342-F342</f>
        <v>3200</v>
      </c>
      <c r="J342" s="47" t="e">
        <f t="shared" si="41"/>
        <v>#DIV/0!</v>
      </c>
      <c r="K342" s="57"/>
    </row>
    <row r="343" spans="1:11" ht="33.75">
      <c r="A343" s="60" t="s">
        <v>163</v>
      </c>
      <c r="B343" s="13" t="s">
        <v>20</v>
      </c>
      <c r="C343" s="13" t="s">
        <v>39</v>
      </c>
      <c r="D343" s="13" t="s">
        <v>406</v>
      </c>
      <c r="E343" s="13"/>
      <c r="F343" s="61">
        <f>F344</f>
        <v>47800</v>
      </c>
      <c r="G343" s="61">
        <f>G344</f>
        <v>45800</v>
      </c>
      <c r="H343" s="61">
        <f>H344</f>
        <v>45000</v>
      </c>
      <c r="I343" s="61">
        <f>I344</f>
        <v>-2800</v>
      </c>
      <c r="J343" s="47">
        <f t="shared" si="41"/>
        <v>94.14225941422593</v>
      </c>
      <c r="K343" s="48"/>
    </row>
    <row r="344" spans="1:11" ht="45">
      <c r="A344" s="60" t="s">
        <v>407</v>
      </c>
      <c r="B344" s="13" t="s">
        <v>20</v>
      </c>
      <c r="C344" s="13" t="s">
        <v>39</v>
      </c>
      <c r="D344" s="13" t="s">
        <v>408</v>
      </c>
      <c r="E344" s="13"/>
      <c r="F344" s="61">
        <f>F345+F347</f>
        <v>47800</v>
      </c>
      <c r="G344" s="61">
        <f>G345+G347</f>
        <v>45800</v>
      </c>
      <c r="H344" s="61">
        <f>H345+H347</f>
        <v>45000</v>
      </c>
      <c r="I344" s="61">
        <f>I345+I347</f>
        <v>-2800</v>
      </c>
      <c r="J344" s="47">
        <f t="shared" si="41"/>
        <v>94.14225941422593</v>
      </c>
      <c r="K344" s="48"/>
    </row>
    <row r="345" spans="1:11" ht="45">
      <c r="A345" s="60" t="s">
        <v>409</v>
      </c>
      <c r="B345" s="2" t="s">
        <v>20</v>
      </c>
      <c r="C345" s="2" t="s">
        <v>39</v>
      </c>
      <c r="D345" s="2" t="s">
        <v>410</v>
      </c>
      <c r="E345" s="2"/>
      <c r="F345" s="61">
        <f>F346</f>
        <v>45000</v>
      </c>
      <c r="G345" s="61">
        <f>G346</f>
        <v>45000</v>
      </c>
      <c r="H345" s="61">
        <f>H346</f>
        <v>45000</v>
      </c>
      <c r="I345" s="61">
        <f>I346</f>
        <v>0</v>
      </c>
      <c r="J345" s="47">
        <f t="shared" si="41"/>
        <v>100</v>
      </c>
      <c r="K345" s="48"/>
    </row>
    <row r="346" spans="1:11" ht="22.5">
      <c r="A346" s="55" t="s">
        <v>64</v>
      </c>
      <c r="B346" s="7" t="s">
        <v>20</v>
      </c>
      <c r="C346" s="7" t="s">
        <v>39</v>
      </c>
      <c r="D346" s="7" t="s">
        <v>410</v>
      </c>
      <c r="E346" s="7" t="s">
        <v>65</v>
      </c>
      <c r="F346" s="56">
        <v>45000</v>
      </c>
      <c r="G346" s="56">
        <v>45000</v>
      </c>
      <c r="H346" s="56">
        <v>45000</v>
      </c>
      <c r="I346" s="56">
        <f>H346-F346</f>
        <v>0</v>
      </c>
      <c r="J346" s="47">
        <f t="shared" si="41"/>
        <v>100</v>
      </c>
      <c r="K346" s="48"/>
    </row>
    <row r="347" spans="1:11" ht="33.75">
      <c r="A347" s="60" t="s">
        <v>164</v>
      </c>
      <c r="B347" s="13" t="s">
        <v>20</v>
      </c>
      <c r="C347" s="13" t="s">
        <v>39</v>
      </c>
      <c r="D347" s="13" t="s">
        <v>411</v>
      </c>
      <c r="E347" s="13"/>
      <c r="F347" s="61">
        <f>F348</f>
        <v>2800</v>
      </c>
      <c r="G347" s="61">
        <f>G348</f>
        <v>800</v>
      </c>
      <c r="H347" s="61">
        <f>H348</f>
        <v>0</v>
      </c>
      <c r="I347" s="61">
        <f>I348</f>
        <v>-2800</v>
      </c>
      <c r="J347" s="47">
        <f t="shared" si="41"/>
        <v>0</v>
      </c>
      <c r="K347" s="52" t="s">
        <v>526</v>
      </c>
    </row>
    <row r="348" spans="1:11" ht="22.5">
      <c r="A348" s="55" t="s">
        <v>64</v>
      </c>
      <c r="B348" s="14" t="s">
        <v>20</v>
      </c>
      <c r="C348" s="14" t="s">
        <v>39</v>
      </c>
      <c r="D348" s="14" t="s">
        <v>411</v>
      </c>
      <c r="E348" s="14" t="s">
        <v>65</v>
      </c>
      <c r="F348" s="56">
        <v>2800</v>
      </c>
      <c r="G348" s="56">
        <v>800</v>
      </c>
      <c r="H348" s="56">
        <v>0</v>
      </c>
      <c r="I348" s="56">
        <f>H348-F348</f>
        <v>-2800</v>
      </c>
      <c r="J348" s="47">
        <f t="shared" si="41"/>
        <v>0</v>
      </c>
      <c r="K348" s="57"/>
    </row>
    <row r="349" spans="1:11" ht="12.75">
      <c r="A349" s="46" t="s">
        <v>54</v>
      </c>
      <c r="B349" s="11" t="s">
        <v>40</v>
      </c>
      <c r="C349" s="11"/>
      <c r="D349" s="11"/>
      <c r="E349" s="11"/>
      <c r="F349" s="47">
        <f>F350</f>
        <v>18796400</v>
      </c>
      <c r="G349" s="47">
        <f>G350</f>
        <v>20180870.72</v>
      </c>
      <c r="H349" s="47">
        <f>H350</f>
        <v>19228462.35</v>
      </c>
      <c r="I349" s="47">
        <f>I350</f>
        <v>432062.3500000003</v>
      </c>
      <c r="J349" s="47">
        <f t="shared" si="41"/>
        <v>102.29864415526377</v>
      </c>
      <c r="K349" s="48"/>
    </row>
    <row r="350" spans="1:11" ht="12.75">
      <c r="A350" s="77" t="s">
        <v>103</v>
      </c>
      <c r="B350" s="18" t="s">
        <v>40</v>
      </c>
      <c r="C350" s="18" t="s">
        <v>16</v>
      </c>
      <c r="D350" s="18"/>
      <c r="E350" s="18"/>
      <c r="F350" s="51">
        <f>F351+F397</f>
        <v>18796400</v>
      </c>
      <c r="G350" s="51">
        <f>G351+G397</f>
        <v>20180870.72</v>
      </c>
      <c r="H350" s="51">
        <f>H351+H397</f>
        <v>19228462.35</v>
      </c>
      <c r="I350" s="51">
        <f>I351+I397</f>
        <v>432062.3500000003</v>
      </c>
      <c r="J350" s="51">
        <f t="shared" si="41"/>
        <v>102.29864415526377</v>
      </c>
      <c r="K350" s="58"/>
    </row>
    <row r="351" spans="1:11" ht="33.75">
      <c r="A351" s="39" t="s">
        <v>148</v>
      </c>
      <c r="B351" s="13" t="s">
        <v>40</v>
      </c>
      <c r="C351" s="13" t="s">
        <v>16</v>
      </c>
      <c r="D351" s="13" t="s">
        <v>263</v>
      </c>
      <c r="E351" s="13"/>
      <c r="F351" s="53">
        <f>F352+F387</f>
        <v>18791800</v>
      </c>
      <c r="G351" s="53">
        <f>G352+G387</f>
        <v>20180270.72</v>
      </c>
      <c r="H351" s="53">
        <f>H352+H387</f>
        <v>19228462.35</v>
      </c>
      <c r="I351" s="53">
        <f>I352+I387</f>
        <v>436662.3500000003</v>
      </c>
      <c r="J351" s="47">
        <f t="shared" si="41"/>
        <v>102.3236855969093</v>
      </c>
      <c r="K351" s="48"/>
    </row>
    <row r="352" spans="1:11" ht="45">
      <c r="A352" s="39" t="s">
        <v>332</v>
      </c>
      <c r="B352" s="13" t="s">
        <v>40</v>
      </c>
      <c r="C352" s="13" t="s">
        <v>16</v>
      </c>
      <c r="D352" s="13" t="s">
        <v>333</v>
      </c>
      <c r="E352" s="13"/>
      <c r="F352" s="53">
        <f>F353+F357+F366</f>
        <v>1242000</v>
      </c>
      <c r="G352" s="53">
        <f>G353+G357+G366</f>
        <v>2040770.7200000002</v>
      </c>
      <c r="H352" s="53">
        <f>H353+H357+H366</f>
        <v>2040471.9900000002</v>
      </c>
      <c r="I352" s="53">
        <f>I353+I357+I366</f>
        <v>798471.99</v>
      </c>
      <c r="J352" s="47">
        <f t="shared" si="41"/>
        <v>164.28921014492755</v>
      </c>
      <c r="K352" s="48"/>
    </row>
    <row r="353" spans="1:11" ht="33.75">
      <c r="A353" s="39" t="s">
        <v>412</v>
      </c>
      <c r="B353" s="13" t="s">
        <v>40</v>
      </c>
      <c r="C353" s="13" t="s">
        <v>16</v>
      </c>
      <c r="D353" s="13" t="s">
        <v>413</v>
      </c>
      <c r="E353" s="13"/>
      <c r="F353" s="53">
        <f>F354</f>
        <v>42000</v>
      </c>
      <c r="G353" s="53">
        <f>G354</f>
        <v>13700</v>
      </c>
      <c r="H353" s="53">
        <f>H354</f>
        <v>13576</v>
      </c>
      <c r="I353" s="53">
        <f>I354</f>
        <v>-28424</v>
      </c>
      <c r="J353" s="47">
        <f t="shared" si="41"/>
        <v>32.32380952380952</v>
      </c>
      <c r="K353" s="48"/>
    </row>
    <row r="354" spans="1:11" ht="22.5">
      <c r="A354" s="39" t="s">
        <v>50</v>
      </c>
      <c r="B354" s="13" t="s">
        <v>40</v>
      </c>
      <c r="C354" s="13" t="s">
        <v>16</v>
      </c>
      <c r="D354" s="13" t="s">
        <v>414</v>
      </c>
      <c r="E354" s="13"/>
      <c r="F354" s="61">
        <f>F355+F356</f>
        <v>42000</v>
      </c>
      <c r="G354" s="61">
        <f>G355+G356</f>
        <v>13700</v>
      </c>
      <c r="H354" s="61">
        <f>H355+H356</f>
        <v>13576</v>
      </c>
      <c r="I354" s="61">
        <f>I355+I356</f>
        <v>-28424</v>
      </c>
      <c r="J354" s="47">
        <f t="shared" si="41"/>
        <v>32.32380952380952</v>
      </c>
      <c r="K354" s="52" t="s">
        <v>526</v>
      </c>
    </row>
    <row r="355" spans="1:11" ht="12.75">
      <c r="A355" s="59" t="s">
        <v>80</v>
      </c>
      <c r="B355" s="14" t="s">
        <v>40</v>
      </c>
      <c r="C355" s="14" t="s">
        <v>16</v>
      </c>
      <c r="D355" s="14" t="s">
        <v>414</v>
      </c>
      <c r="E355" s="14" t="s">
        <v>81</v>
      </c>
      <c r="F355" s="56">
        <v>31000</v>
      </c>
      <c r="G355" s="56">
        <v>9700</v>
      </c>
      <c r="H355" s="56">
        <v>9576</v>
      </c>
      <c r="I355" s="56">
        <f>H355-F355</f>
        <v>-21424</v>
      </c>
      <c r="J355" s="47">
        <f t="shared" si="41"/>
        <v>30.89032258064516</v>
      </c>
      <c r="K355" s="54"/>
    </row>
    <row r="356" spans="1:11" ht="12.75">
      <c r="A356" s="59" t="s">
        <v>86</v>
      </c>
      <c r="B356" s="14" t="s">
        <v>40</v>
      </c>
      <c r="C356" s="14" t="s">
        <v>16</v>
      </c>
      <c r="D356" s="14" t="s">
        <v>414</v>
      </c>
      <c r="E356" s="14" t="s">
        <v>87</v>
      </c>
      <c r="F356" s="56">
        <v>11000</v>
      </c>
      <c r="G356" s="56">
        <v>4000</v>
      </c>
      <c r="H356" s="56">
        <v>4000</v>
      </c>
      <c r="I356" s="56">
        <f>H356-F356</f>
        <v>-7000</v>
      </c>
      <c r="J356" s="47">
        <f t="shared" si="41"/>
        <v>36.36363636363637</v>
      </c>
      <c r="K356" s="57"/>
    </row>
    <row r="357" spans="1:11" ht="33.75">
      <c r="A357" s="60" t="s">
        <v>415</v>
      </c>
      <c r="B357" s="13" t="s">
        <v>40</v>
      </c>
      <c r="C357" s="13" t="s">
        <v>16</v>
      </c>
      <c r="D357" s="13" t="s">
        <v>416</v>
      </c>
      <c r="E357" s="13"/>
      <c r="F357" s="61">
        <f>F358+F360+F362+F364</f>
        <v>14200</v>
      </c>
      <c r="G357" s="61">
        <f>G358+G360+G362+G364</f>
        <v>60000</v>
      </c>
      <c r="H357" s="61">
        <f>H358+H360+H362+H364</f>
        <v>60000</v>
      </c>
      <c r="I357" s="61">
        <f>I358+I360+I362+I364</f>
        <v>45800</v>
      </c>
      <c r="J357" s="47">
        <f t="shared" si="41"/>
        <v>422.53521126760563</v>
      </c>
      <c r="K357" s="48"/>
    </row>
    <row r="358" spans="1:11" ht="22.5">
      <c r="A358" s="39" t="s">
        <v>50</v>
      </c>
      <c r="B358" s="13" t="s">
        <v>40</v>
      </c>
      <c r="C358" s="13" t="s">
        <v>16</v>
      </c>
      <c r="D358" s="13" t="s">
        <v>417</v>
      </c>
      <c r="E358" s="13"/>
      <c r="F358" s="61">
        <f>F359</f>
        <v>6200</v>
      </c>
      <c r="G358" s="61">
        <f>G359</f>
        <v>5000</v>
      </c>
      <c r="H358" s="61">
        <f>H359</f>
        <v>5000</v>
      </c>
      <c r="I358" s="61">
        <f>I359</f>
        <v>-1200</v>
      </c>
      <c r="J358" s="47">
        <f t="shared" si="41"/>
        <v>80.64516129032258</v>
      </c>
      <c r="K358" s="52" t="s">
        <v>526</v>
      </c>
    </row>
    <row r="359" spans="1:11" ht="12.75">
      <c r="A359" s="59" t="s">
        <v>86</v>
      </c>
      <c r="B359" s="14" t="s">
        <v>40</v>
      </c>
      <c r="C359" s="14" t="s">
        <v>16</v>
      </c>
      <c r="D359" s="14" t="s">
        <v>417</v>
      </c>
      <c r="E359" s="14" t="s">
        <v>87</v>
      </c>
      <c r="F359" s="56">
        <v>6200</v>
      </c>
      <c r="G359" s="56">
        <v>5000</v>
      </c>
      <c r="H359" s="56">
        <v>5000</v>
      </c>
      <c r="I359" s="56">
        <f aca="true" t="shared" si="43" ref="I359:I365">H359-F359</f>
        <v>-1200</v>
      </c>
      <c r="J359" s="47">
        <f t="shared" si="41"/>
        <v>80.64516129032258</v>
      </c>
      <c r="K359" s="57"/>
    </row>
    <row r="360" spans="1:11" ht="12.75">
      <c r="A360" s="60" t="s">
        <v>41</v>
      </c>
      <c r="B360" s="13" t="s">
        <v>40</v>
      </c>
      <c r="C360" s="13" t="s">
        <v>16</v>
      </c>
      <c r="D360" s="13" t="s">
        <v>418</v>
      </c>
      <c r="E360" s="13"/>
      <c r="F360" s="61">
        <f>F361</f>
        <v>5000</v>
      </c>
      <c r="G360" s="61">
        <f>G361</f>
        <v>5000</v>
      </c>
      <c r="H360" s="61">
        <f>H361</f>
        <v>5000</v>
      </c>
      <c r="I360" s="61">
        <f>I361</f>
        <v>0</v>
      </c>
      <c r="J360" s="47">
        <f t="shared" si="41"/>
        <v>100</v>
      </c>
      <c r="K360" s="48"/>
    </row>
    <row r="361" spans="1:11" ht="12.75">
      <c r="A361" s="59" t="s">
        <v>80</v>
      </c>
      <c r="B361" s="14" t="s">
        <v>40</v>
      </c>
      <c r="C361" s="14" t="s">
        <v>16</v>
      </c>
      <c r="D361" s="14" t="s">
        <v>418</v>
      </c>
      <c r="E361" s="14" t="s">
        <v>81</v>
      </c>
      <c r="F361" s="56">
        <v>5000</v>
      </c>
      <c r="G361" s="56">
        <v>5000</v>
      </c>
      <c r="H361" s="56">
        <v>5000</v>
      </c>
      <c r="I361" s="56">
        <f t="shared" si="43"/>
        <v>0</v>
      </c>
      <c r="J361" s="47">
        <f t="shared" si="41"/>
        <v>100</v>
      </c>
      <c r="K361" s="48"/>
    </row>
    <row r="362" spans="1:11" ht="33.75">
      <c r="A362" s="60" t="s">
        <v>419</v>
      </c>
      <c r="B362" s="2" t="s">
        <v>40</v>
      </c>
      <c r="C362" s="2" t="s">
        <v>16</v>
      </c>
      <c r="D362" s="2" t="s">
        <v>420</v>
      </c>
      <c r="E362" s="2"/>
      <c r="F362" s="61">
        <f>F363</f>
        <v>0</v>
      </c>
      <c r="G362" s="61">
        <f>G363</f>
        <v>50000</v>
      </c>
      <c r="H362" s="61">
        <f>H363</f>
        <v>50000</v>
      </c>
      <c r="I362" s="61">
        <f>I363</f>
        <v>50000</v>
      </c>
      <c r="J362" s="47" t="e">
        <f t="shared" si="41"/>
        <v>#DIV/0!</v>
      </c>
      <c r="K362" s="52" t="s">
        <v>535</v>
      </c>
    </row>
    <row r="363" spans="1:11" ht="12.75">
      <c r="A363" s="59" t="s">
        <v>80</v>
      </c>
      <c r="B363" s="7" t="s">
        <v>40</v>
      </c>
      <c r="C363" s="7" t="s">
        <v>16</v>
      </c>
      <c r="D363" s="7" t="s">
        <v>420</v>
      </c>
      <c r="E363" s="7" t="s">
        <v>81</v>
      </c>
      <c r="F363" s="56">
        <v>0</v>
      </c>
      <c r="G363" s="56">
        <v>50000</v>
      </c>
      <c r="H363" s="56">
        <v>50000</v>
      </c>
      <c r="I363" s="56">
        <f t="shared" si="43"/>
        <v>50000</v>
      </c>
      <c r="J363" s="47" t="e">
        <f t="shared" si="41"/>
        <v>#DIV/0!</v>
      </c>
      <c r="K363" s="57"/>
    </row>
    <row r="364" spans="1:11" ht="78.75">
      <c r="A364" s="39" t="s">
        <v>509</v>
      </c>
      <c r="B364" s="2" t="s">
        <v>40</v>
      </c>
      <c r="C364" s="2" t="s">
        <v>16</v>
      </c>
      <c r="D364" s="2" t="s">
        <v>510</v>
      </c>
      <c r="E364" s="2"/>
      <c r="F364" s="61">
        <f>F365</f>
        <v>3000</v>
      </c>
      <c r="G364" s="61">
        <f>G365</f>
        <v>0</v>
      </c>
      <c r="H364" s="61">
        <f>H365</f>
        <v>0</v>
      </c>
      <c r="I364" s="61">
        <f>I365</f>
        <v>-3000</v>
      </c>
      <c r="J364" s="47">
        <f t="shared" si="41"/>
        <v>0</v>
      </c>
      <c r="K364" s="52" t="s">
        <v>523</v>
      </c>
    </row>
    <row r="365" spans="1:11" ht="12.75">
      <c r="A365" s="59" t="s">
        <v>80</v>
      </c>
      <c r="B365" s="7" t="s">
        <v>40</v>
      </c>
      <c r="C365" s="7" t="s">
        <v>16</v>
      </c>
      <c r="D365" s="7" t="s">
        <v>510</v>
      </c>
      <c r="E365" s="7" t="s">
        <v>81</v>
      </c>
      <c r="F365" s="56">
        <v>3000</v>
      </c>
      <c r="G365" s="56">
        <v>0</v>
      </c>
      <c r="H365" s="56">
        <v>0</v>
      </c>
      <c r="I365" s="56">
        <f t="shared" si="43"/>
        <v>-3000</v>
      </c>
      <c r="J365" s="47">
        <f t="shared" si="41"/>
        <v>0</v>
      </c>
      <c r="K365" s="57"/>
    </row>
    <row r="366" spans="1:11" ht="43.5" customHeight="1">
      <c r="A366" s="60" t="s">
        <v>334</v>
      </c>
      <c r="B366" s="13" t="s">
        <v>40</v>
      </c>
      <c r="C366" s="13" t="s">
        <v>16</v>
      </c>
      <c r="D366" s="13" t="s">
        <v>335</v>
      </c>
      <c r="E366" s="13"/>
      <c r="F366" s="61">
        <f>F367+F369+F371+F373+F376+F379+F384+F382</f>
        <v>1185800</v>
      </c>
      <c r="G366" s="61">
        <f>G367+G369+G371+G373+G376+G379+G384+G382</f>
        <v>1967070.7200000002</v>
      </c>
      <c r="H366" s="61">
        <f>H367+H369+H371+H373+H376+H379+H384+H382</f>
        <v>1966895.9900000002</v>
      </c>
      <c r="I366" s="61">
        <f>I367+I369+I371+I373+I376+I379+I384+I382</f>
        <v>781095.99</v>
      </c>
      <c r="J366" s="47">
        <f t="shared" si="41"/>
        <v>165.87080367684266</v>
      </c>
      <c r="K366" s="48"/>
    </row>
    <row r="367" spans="1:11" ht="12.75">
      <c r="A367" s="60" t="s">
        <v>104</v>
      </c>
      <c r="B367" s="2" t="s">
        <v>40</v>
      </c>
      <c r="C367" s="2" t="s">
        <v>16</v>
      </c>
      <c r="D367" s="2" t="s">
        <v>421</v>
      </c>
      <c r="E367" s="2"/>
      <c r="F367" s="61">
        <f>F368</f>
        <v>50000</v>
      </c>
      <c r="G367" s="61">
        <f>G368</f>
        <v>10000</v>
      </c>
      <c r="H367" s="61">
        <f>H368</f>
        <v>10000</v>
      </c>
      <c r="I367" s="61">
        <f>I368</f>
        <v>-40000</v>
      </c>
      <c r="J367" s="47">
        <f t="shared" si="41"/>
        <v>20</v>
      </c>
      <c r="K367" s="52" t="s">
        <v>526</v>
      </c>
    </row>
    <row r="368" spans="1:11" ht="12.75">
      <c r="A368" s="59" t="s">
        <v>80</v>
      </c>
      <c r="B368" s="7" t="s">
        <v>40</v>
      </c>
      <c r="C368" s="7" t="s">
        <v>16</v>
      </c>
      <c r="D368" s="7" t="s">
        <v>421</v>
      </c>
      <c r="E368" s="7" t="s">
        <v>81</v>
      </c>
      <c r="F368" s="56">
        <v>50000</v>
      </c>
      <c r="G368" s="56">
        <v>10000</v>
      </c>
      <c r="H368" s="56">
        <v>10000</v>
      </c>
      <c r="I368" s="56">
        <f aca="true" t="shared" si="44" ref="I368:I381">H368-F368</f>
        <v>-40000</v>
      </c>
      <c r="J368" s="47">
        <f t="shared" si="41"/>
        <v>20</v>
      </c>
      <c r="K368" s="57"/>
    </row>
    <row r="369" spans="1:11" ht="45">
      <c r="A369" s="60" t="s">
        <v>422</v>
      </c>
      <c r="B369" s="2" t="s">
        <v>40</v>
      </c>
      <c r="C369" s="2" t="s">
        <v>16</v>
      </c>
      <c r="D369" s="2" t="s">
        <v>423</v>
      </c>
      <c r="E369" s="2"/>
      <c r="F369" s="61">
        <f>F370</f>
        <v>0</v>
      </c>
      <c r="G369" s="61">
        <f>G370</f>
        <v>3200</v>
      </c>
      <c r="H369" s="61">
        <f>H370</f>
        <v>3200</v>
      </c>
      <c r="I369" s="61">
        <f>I370</f>
        <v>3200</v>
      </c>
      <c r="J369" s="47" t="e">
        <f t="shared" si="41"/>
        <v>#DIV/0!</v>
      </c>
      <c r="K369" s="52" t="s">
        <v>535</v>
      </c>
    </row>
    <row r="370" spans="1:11" ht="12.75">
      <c r="A370" s="59" t="s">
        <v>80</v>
      </c>
      <c r="B370" s="7" t="s">
        <v>40</v>
      </c>
      <c r="C370" s="7" t="s">
        <v>16</v>
      </c>
      <c r="D370" s="7" t="s">
        <v>423</v>
      </c>
      <c r="E370" s="7" t="s">
        <v>81</v>
      </c>
      <c r="F370" s="56">
        <v>0</v>
      </c>
      <c r="G370" s="56">
        <v>3200</v>
      </c>
      <c r="H370" s="56">
        <v>3200</v>
      </c>
      <c r="I370" s="56">
        <f t="shared" si="44"/>
        <v>3200</v>
      </c>
      <c r="J370" s="47" t="e">
        <f t="shared" si="41"/>
        <v>#DIV/0!</v>
      </c>
      <c r="K370" s="57"/>
    </row>
    <row r="371" spans="1:11" ht="45">
      <c r="A371" s="60" t="s">
        <v>424</v>
      </c>
      <c r="B371" s="2" t="s">
        <v>40</v>
      </c>
      <c r="C371" s="2" t="s">
        <v>16</v>
      </c>
      <c r="D371" s="2" t="s">
        <v>425</v>
      </c>
      <c r="E371" s="2"/>
      <c r="F371" s="61">
        <f>F372</f>
        <v>0</v>
      </c>
      <c r="G371" s="61">
        <f>G372</f>
        <v>42700</v>
      </c>
      <c r="H371" s="61">
        <f>H372</f>
        <v>42700</v>
      </c>
      <c r="I371" s="61">
        <f>I372</f>
        <v>42700</v>
      </c>
      <c r="J371" s="47" t="e">
        <f t="shared" si="41"/>
        <v>#DIV/0!</v>
      </c>
      <c r="K371" s="52" t="s">
        <v>535</v>
      </c>
    </row>
    <row r="372" spans="1:11" ht="12.75">
      <c r="A372" s="59" t="s">
        <v>80</v>
      </c>
      <c r="B372" s="7" t="s">
        <v>40</v>
      </c>
      <c r="C372" s="7" t="s">
        <v>16</v>
      </c>
      <c r="D372" s="7" t="s">
        <v>425</v>
      </c>
      <c r="E372" s="7" t="s">
        <v>81</v>
      </c>
      <c r="F372" s="56">
        <v>0</v>
      </c>
      <c r="G372" s="56">
        <v>42700</v>
      </c>
      <c r="H372" s="56">
        <v>42700</v>
      </c>
      <c r="I372" s="56">
        <f t="shared" si="44"/>
        <v>42700</v>
      </c>
      <c r="J372" s="47" t="e">
        <f t="shared" si="41"/>
        <v>#DIV/0!</v>
      </c>
      <c r="K372" s="57"/>
    </row>
    <row r="373" spans="1:11" ht="67.5">
      <c r="A373" s="60" t="s">
        <v>426</v>
      </c>
      <c r="B373" s="2" t="s">
        <v>40</v>
      </c>
      <c r="C373" s="2" t="s">
        <v>16</v>
      </c>
      <c r="D373" s="2" t="s">
        <v>427</v>
      </c>
      <c r="E373" s="2"/>
      <c r="F373" s="61">
        <f>F374+F375</f>
        <v>0</v>
      </c>
      <c r="G373" s="61">
        <f>G374+G375</f>
        <v>399200</v>
      </c>
      <c r="H373" s="61">
        <f>H374+H375</f>
        <v>399200</v>
      </c>
      <c r="I373" s="61">
        <f>I374+I375</f>
        <v>399200</v>
      </c>
      <c r="J373" s="47" t="e">
        <f t="shared" si="41"/>
        <v>#DIV/0!</v>
      </c>
      <c r="K373" s="52" t="s">
        <v>535</v>
      </c>
    </row>
    <row r="374" spans="1:11" ht="12.75">
      <c r="A374" s="59" t="s">
        <v>80</v>
      </c>
      <c r="B374" s="7" t="s">
        <v>40</v>
      </c>
      <c r="C374" s="7" t="s">
        <v>16</v>
      </c>
      <c r="D374" s="7" t="s">
        <v>427</v>
      </c>
      <c r="E374" s="7" t="s">
        <v>81</v>
      </c>
      <c r="F374" s="56">
        <v>0</v>
      </c>
      <c r="G374" s="56">
        <v>112000</v>
      </c>
      <c r="H374" s="56">
        <v>112000</v>
      </c>
      <c r="I374" s="56">
        <f t="shared" si="44"/>
        <v>112000</v>
      </c>
      <c r="J374" s="47" t="e">
        <f t="shared" si="41"/>
        <v>#DIV/0!</v>
      </c>
      <c r="K374" s="54"/>
    </row>
    <row r="375" spans="1:11" ht="12.75">
      <c r="A375" s="59" t="s">
        <v>86</v>
      </c>
      <c r="B375" s="7" t="s">
        <v>40</v>
      </c>
      <c r="C375" s="7" t="s">
        <v>16</v>
      </c>
      <c r="D375" s="7" t="s">
        <v>427</v>
      </c>
      <c r="E375" s="7" t="s">
        <v>87</v>
      </c>
      <c r="F375" s="56">
        <v>0</v>
      </c>
      <c r="G375" s="56">
        <v>287200</v>
      </c>
      <c r="H375" s="56">
        <v>287200</v>
      </c>
      <c r="I375" s="56">
        <f t="shared" si="44"/>
        <v>287200</v>
      </c>
      <c r="J375" s="47" t="e">
        <f t="shared" si="41"/>
        <v>#DIV/0!</v>
      </c>
      <c r="K375" s="57"/>
    </row>
    <row r="376" spans="1:11" ht="22.5">
      <c r="A376" s="39" t="s">
        <v>130</v>
      </c>
      <c r="B376" s="13" t="s">
        <v>40</v>
      </c>
      <c r="C376" s="13" t="s">
        <v>16</v>
      </c>
      <c r="D376" s="13" t="s">
        <v>336</v>
      </c>
      <c r="E376" s="13"/>
      <c r="F376" s="61">
        <f>F377+F378</f>
        <v>908600</v>
      </c>
      <c r="G376" s="61">
        <f>G377+G378</f>
        <v>935083.08</v>
      </c>
      <c r="H376" s="61">
        <f>H377+H378</f>
        <v>935083.08</v>
      </c>
      <c r="I376" s="61">
        <f>I377+I378</f>
        <v>26483.079999999958</v>
      </c>
      <c r="J376" s="47">
        <f t="shared" si="41"/>
        <v>102.91471274488224</v>
      </c>
      <c r="K376" s="52" t="s">
        <v>537</v>
      </c>
    </row>
    <row r="377" spans="1:11" ht="12.75">
      <c r="A377" s="59" t="s">
        <v>80</v>
      </c>
      <c r="B377" s="14" t="s">
        <v>40</v>
      </c>
      <c r="C377" s="14" t="s">
        <v>16</v>
      </c>
      <c r="D377" s="14" t="s">
        <v>336</v>
      </c>
      <c r="E377" s="14" t="s">
        <v>81</v>
      </c>
      <c r="F377" s="56">
        <v>776600</v>
      </c>
      <c r="G377" s="56">
        <v>796083.08</v>
      </c>
      <c r="H377" s="56">
        <v>796083.08</v>
      </c>
      <c r="I377" s="56">
        <f t="shared" si="44"/>
        <v>19483.079999999958</v>
      </c>
      <c r="J377" s="47">
        <f t="shared" si="41"/>
        <v>102.50876641771825</v>
      </c>
      <c r="K377" s="54"/>
    </row>
    <row r="378" spans="1:11" ht="12.75">
      <c r="A378" s="59" t="s">
        <v>86</v>
      </c>
      <c r="B378" s="14" t="s">
        <v>40</v>
      </c>
      <c r="C378" s="14" t="s">
        <v>16</v>
      </c>
      <c r="D378" s="14" t="s">
        <v>336</v>
      </c>
      <c r="E378" s="14" t="s">
        <v>87</v>
      </c>
      <c r="F378" s="56">
        <v>132000</v>
      </c>
      <c r="G378" s="56">
        <v>139000</v>
      </c>
      <c r="H378" s="56">
        <v>139000</v>
      </c>
      <c r="I378" s="56">
        <f t="shared" si="44"/>
        <v>7000</v>
      </c>
      <c r="J378" s="47">
        <f t="shared" si="41"/>
        <v>105.3030303030303</v>
      </c>
      <c r="K378" s="57"/>
    </row>
    <row r="379" spans="1:11" ht="67.5">
      <c r="A379" s="39" t="s">
        <v>428</v>
      </c>
      <c r="B379" s="2" t="s">
        <v>40</v>
      </c>
      <c r="C379" s="2" t="s">
        <v>16</v>
      </c>
      <c r="D379" s="2" t="s">
        <v>429</v>
      </c>
      <c r="E379" s="2"/>
      <c r="F379" s="61">
        <f>F380+F381</f>
        <v>0</v>
      </c>
      <c r="G379" s="61">
        <f>G380+G381</f>
        <v>99800</v>
      </c>
      <c r="H379" s="61">
        <f>H380+H381</f>
        <v>99800</v>
      </c>
      <c r="I379" s="61">
        <f>I380+I381</f>
        <v>99800</v>
      </c>
      <c r="J379" s="47" t="e">
        <f t="shared" si="41"/>
        <v>#DIV/0!</v>
      </c>
      <c r="K379" s="52" t="s">
        <v>543</v>
      </c>
    </row>
    <row r="380" spans="1:11" ht="12.75">
      <c r="A380" s="59" t="s">
        <v>80</v>
      </c>
      <c r="B380" s="7" t="s">
        <v>40</v>
      </c>
      <c r="C380" s="7" t="s">
        <v>16</v>
      </c>
      <c r="D380" s="7" t="s">
        <v>429</v>
      </c>
      <c r="E380" s="7" t="s">
        <v>81</v>
      </c>
      <c r="F380" s="56">
        <v>0</v>
      </c>
      <c r="G380" s="56">
        <v>28000</v>
      </c>
      <c r="H380" s="56">
        <v>28000</v>
      </c>
      <c r="I380" s="56">
        <f t="shared" si="44"/>
        <v>28000</v>
      </c>
      <c r="J380" s="47" t="e">
        <f t="shared" si="41"/>
        <v>#DIV/0!</v>
      </c>
      <c r="K380" s="54"/>
    </row>
    <row r="381" spans="1:11" ht="12.75">
      <c r="A381" s="59" t="s">
        <v>86</v>
      </c>
      <c r="B381" s="7" t="s">
        <v>40</v>
      </c>
      <c r="C381" s="7" t="s">
        <v>16</v>
      </c>
      <c r="D381" s="7" t="s">
        <v>429</v>
      </c>
      <c r="E381" s="7" t="s">
        <v>87</v>
      </c>
      <c r="F381" s="56">
        <v>0</v>
      </c>
      <c r="G381" s="56">
        <v>71800</v>
      </c>
      <c r="H381" s="56">
        <v>71800</v>
      </c>
      <c r="I381" s="56">
        <f t="shared" si="44"/>
        <v>71800</v>
      </c>
      <c r="J381" s="47" t="e">
        <f t="shared" si="41"/>
        <v>#DIV/0!</v>
      </c>
      <c r="K381" s="54"/>
    </row>
    <row r="382" spans="1:11" ht="12.75">
      <c r="A382" s="60" t="s">
        <v>430</v>
      </c>
      <c r="B382" s="2" t="s">
        <v>40</v>
      </c>
      <c r="C382" s="2" t="s">
        <v>16</v>
      </c>
      <c r="D382" s="2" t="s">
        <v>431</v>
      </c>
      <c r="E382" s="2"/>
      <c r="F382" s="61">
        <f>F383</f>
        <v>0</v>
      </c>
      <c r="G382" s="61">
        <f>G383</f>
        <v>243000</v>
      </c>
      <c r="H382" s="61">
        <f>H383</f>
        <v>242825.27</v>
      </c>
      <c r="I382" s="61">
        <f>I383</f>
        <v>242825.27</v>
      </c>
      <c r="J382" s="47" t="e">
        <f t="shared" si="41"/>
        <v>#DIV/0!</v>
      </c>
      <c r="K382" s="54"/>
    </row>
    <row r="383" spans="1:11" ht="12.75">
      <c r="A383" s="59" t="s">
        <v>80</v>
      </c>
      <c r="B383" s="7" t="s">
        <v>40</v>
      </c>
      <c r="C383" s="7" t="s">
        <v>16</v>
      </c>
      <c r="D383" s="7" t="s">
        <v>431</v>
      </c>
      <c r="E383" s="7" t="s">
        <v>81</v>
      </c>
      <c r="F383" s="56">
        <v>0</v>
      </c>
      <c r="G383" s="56">
        <v>243000</v>
      </c>
      <c r="H383" s="56">
        <v>242825.27</v>
      </c>
      <c r="I383" s="56">
        <f>H383-F383</f>
        <v>242825.27</v>
      </c>
      <c r="J383" s="47" t="e">
        <f t="shared" si="41"/>
        <v>#DIV/0!</v>
      </c>
      <c r="K383" s="57"/>
    </row>
    <row r="384" spans="1:11" ht="33.75">
      <c r="A384" s="39" t="s">
        <v>131</v>
      </c>
      <c r="B384" s="13" t="s">
        <v>40</v>
      </c>
      <c r="C384" s="13" t="s">
        <v>16</v>
      </c>
      <c r="D384" s="13" t="s">
        <v>337</v>
      </c>
      <c r="E384" s="13"/>
      <c r="F384" s="61">
        <f>F385+F386</f>
        <v>227200</v>
      </c>
      <c r="G384" s="61">
        <f>G385+G386</f>
        <v>234087.64</v>
      </c>
      <c r="H384" s="61">
        <f>H385+H386</f>
        <v>234087.64</v>
      </c>
      <c r="I384" s="61">
        <f>I385+I386</f>
        <v>6887.640000000014</v>
      </c>
      <c r="J384" s="47">
        <f aca="true" t="shared" si="45" ref="J384:J447">H384/F384*100</f>
        <v>103.03153169014085</v>
      </c>
      <c r="K384" s="52" t="s">
        <v>537</v>
      </c>
    </row>
    <row r="385" spans="1:11" ht="12.75">
      <c r="A385" s="59" t="s">
        <v>80</v>
      </c>
      <c r="B385" s="14" t="s">
        <v>40</v>
      </c>
      <c r="C385" s="14" t="s">
        <v>16</v>
      </c>
      <c r="D385" s="14" t="s">
        <v>337</v>
      </c>
      <c r="E385" s="14" t="s">
        <v>81</v>
      </c>
      <c r="F385" s="56">
        <v>194200</v>
      </c>
      <c r="G385" s="56">
        <v>199387.64</v>
      </c>
      <c r="H385" s="56">
        <v>199387.64</v>
      </c>
      <c r="I385" s="56">
        <f>H385-F385</f>
        <v>5187.640000000014</v>
      </c>
      <c r="J385" s="47">
        <f t="shared" si="45"/>
        <v>102.67128733264677</v>
      </c>
      <c r="K385" s="54"/>
    </row>
    <row r="386" spans="1:11" ht="12.75">
      <c r="A386" s="59" t="s">
        <v>86</v>
      </c>
      <c r="B386" s="14" t="s">
        <v>40</v>
      </c>
      <c r="C386" s="14" t="s">
        <v>16</v>
      </c>
      <c r="D386" s="14" t="s">
        <v>337</v>
      </c>
      <c r="E386" s="14" t="s">
        <v>87</v>
      </c>
      <c r="F386" s="56">
        <v>33000</v>
      </c>
      <c r="G386" s="56">
        <v>34700</v>
      </c>
      <c r="H386" s="56">
        <v>34700</v>
      </c>
      <c r="I386" s="56">
        <f>H386-F386</f>
        <v>1700</v>
      </c>
      <c r="J386" s="47">
        <f t="shared" si="45"/>
        <v>105.15151515151516</v>
      </c>
      <c r="K386" s="57"/>
    </row>
    <row r="387" spans="1:11" ht="56.25">
      <c r="A387" s="60" t="s">
        <v>338</v>
      </c>
      <c r="B387" s="13" t="s">
        <v>40</v>
      </c>
      <c r="C387" s="13" t="s">
        <v>16</v>
      </c>
      <c r="D387" s="13" t="s">
        <v>339</v>
      </c>
      <c r="E387" s="13"/>
      <c r="F387" s="61">
        <f>F388</f>
        <v>17549800</v>
      </c>
      <c r="G387" s="61">
        <f>G388</f>
        <v>18139500</v>
      </c>
      <c r="H387" s="61">
        <f>H388</f>
        <v>17187990.36</v>
      </c>
      <c r="I387" s="61">
        <f>I388</f>
        <v>-361809.63999999966</v>
      </c>
      <c r="J387" s="47">
        <f t="shared" si="45"/>
        <v>97.9383831154771</v>
      </c>
      <c r="K387" s="48"/>
    </row>
    <row r="388" spans="1:11" ht="45">
      <c r="A388" s="60" t="s">
        <v>340</v>
      </c>
      <c r="B388" s="13" t="s">
        <v>40</v>
      </c>
      <c r="C388" s="13" t="s">
        <v>16</v>
      </c>
      <c r="D388" s="13" t="s">
        <v>341</v>
      </c>
      <c r="E388" s="13"/>
      <c r="F388" s="61">
        <f>F389+F392+F394</f>
        <v>17549800</v>
      </c>
      <c r="G388" s="61">
        <f>G389+G392+G394</f>
        <v>18139500</v>
      </c>
      <c r="H388" s="61">
        <f>H389+H392+H394</f>
        <v>17187990.36</v>
      </c>
      <c r="I388" s="61">
        <f>I389+I392+I394</f>
        <v>-361809.63999999966</v>
      </c>
      <c r="J388" s="47">
        <f t="shared" si="45"/>
        <v>97.9383831154771</v>
      </c>
      <c r="K388" s="48"/>
    </row>
    <row r="389" spans="1:11" ht="22.5">
      <c r="A389" s="39" t="s">
        <v>50</v>
      </c>
      <c r="B389" s="13" t="s">
        <v>40</v>
      </c>
      <c r="C389" s="13" t="s">
        <v>16</v>
      </c>
      <c r="D389" s="13" t="s">
        <v>432</v>
      </c>
      <c r="E389" s="13"/>
      <c r="F389" s="53">
        <f>F390+F391</f>
        <v>13469000</v>
      </c>
      <c r="G389" s="53">
        <f>G390+G391</f>
        <v>13479000</v>
      </c>
      <c r="H389" s="53">
        <f>H390+H391</f>
        <v>12743192.82</v>
      </c>
      <c r="I389" s="53">
        <f>I390+I391</f>
        <v>-725807.1799999997</v>
      </c>
      <c r="J389" s="47">
        <f t="shared" si="45"/>
        <v>94.61127641250279</v>
      </c>
      <c r="K389" s="52" t="s">
        <v>521</v>
      </c>
    </row>
    <row r="390" spans="1:11" ht="12.75">
      <c r="A390" s="59" t="s">
        <v>80</v>
      </c>
      <c r="B390" s="14" t="s">
        <v>40</v>
      </c>
      <c r="C390" s="14" t="s">
        <v>16</v>
      </c>
      <c r="D390" s="14" t="s">
        <v>432</v>
      </c>
      <c r="E390" s="14" t="s">
        <v>81</v>
      </c>
      <c r="F390" s="56">
        <v>9962100</v>
      </c>
      <c r="G390" s="56">
        <v>9962100</v>
      </c>
      <c r="H390" s="56">
        <v>9329801.33</v>
      </c>
      <c r="I390" s="56">
        <f>H390-F390</f>
        <v>-632298.6699999999</v>
      </c>
      <c r="J390" s="47">
        <f t="shared" si="45"/>
        <v>93.65295801086117</v>
      </c>
      <c r="K390" s="54"/>
    </row>
    <row r="391" spans="1:11" ht="12.75">
      <c r="A391" s="59" t="s">
        <v>86</v>
      </c>
      <c r="B391" s="14" t="s">
        <v>40</v>
      </c>
      <c r="C391" s="14" t="s">
        <v>16</v>
      </c>
      <c r="D391" s="14" t="s">
        <v>432</v>
      </c>
      <c r="E391" s="14" t="s">
        <v>87</v>
      </c>
      <c r="F391" s="78">
        <v>3506900</v>
      </c>
      <c r="G391" s="78">
        <v>3516900</v>
      </c>
      <c r="H391" s="78">
        <v>3413391.49</v>
      </c>
      <c r="I391" s="56">
        <f>H391-F391</f>
        <v>-93508.50999999978</v>
      </c>
      <c r="J391" s="47">
        <f t="shared" si="45"/>
        <v>97.33358493256152</v>
      </c>
      <c r="K391" s="54"/>
    </row>
    <row r="392" spans="1:11" ht="12.75">
      <c r="A392" s="60" t="s">
        <v>41</v>
      </c>
      <c r="B392" s="13" t="s">
        <v>40</v>
      </c>
      <c r="C392" s="13" t="s">
        <v>16</v>
      </c>
      <c r="D392" s="13" t="s">
        <v>433</v>
      </c>
      <c r="E392" s="13"/>
      <c r="F392" s="61">
        <f>F393</f>
        <v>4080800</v>
      </c>
      <c r="G392" s="61">
        <f>G393</f>
        <v>4087200</v>
      </c>
      <c r="H392" s="61">
        <f>H393</f>
        <v>3871497.54</v>
      </c>
      <c r="I392" s="61">
        <f>I393</f>
        <v>-209302.45999999996</v>
      </c>
      <c r="J392" s="47">
        <f t="shared" si="45"/>
        <v>94.87104342285826</v>
      </c>
      <c r="K392" s="54"/>
    </row>
    <row r="393" spans="1:11" ht="12.75">
      <c r="A393" s="59" t="s">
        <v>80</v>
      </c>
      <c r="B393" s="14" t="s">
        <v>40</v>
      </c>
      <c r="C393" s="14" t="s">
        <v>16</v>
      </c>
      <c r="D393" s="14" t="s">
        <v>433</v>
      </c>
      <c r="E393" s="14" t="s">
        <v>81</v>
      </c>
      <c r="F393" s="78">
        <v>4080800</v>
      </c>
      <c r="G393" s="78">
        <v>4087200</v>
      </c>
      <c r="H393" s="78">
        <v>3871497.54</v>
      </c>
      <c r="I393" s="56">
        <f>H393-F393</f>
        <v>-209302.45999999996</v>
      </c>
      <c r="J393" s="47">
        <f t="shared" si="45"/>
        <v>94.87104342285826</v>
      </c>
      <c r="K393" s="57"/>
    </row>
    <row r="394" spans="1:11" ht="22.5">
      <c r="A394" s="39" t="s">
        <v>305</v>
      </c>
      <c r="B394" s="2" t="s">
        <v>40</v>
      </c>
      <c r="C394" s="2" t="s">
        <v>16</v>
      </c>
      <c r="D394" s="2" t="s">
        <v>343</v>
      </c>
      <c r="E394" s="2"/>
      <c r="F394" s="53">
        <f>F395+F396</f>
        <v>0</v>
      </c>
      <c r="G394" s="53">
        <f>G395+G396</f>
        <v>573300</v>
      </c>
      <c r="H394" s="53">
        <f>H395+H396</f>
        <v>573300</v>
      </c>
      <c r="I394" s="53">
        <f>I395+I396</f>
        <v>573300</v>
      </c>
      <c r="J394" s="47" t="e">
        <f t="shared" si="45"/>
        <v>#DIV/0!</v>
      </c>
      <c r="K394" s="52" t="s">
        <v>535</v>
      </c>
    </row>
    <row r="395" spans="1:11" ht="12.75">
      <c r="A395" s="59" t="s">
        <v>80</v>
      </c>
      <c r="B395" s="7" t="s">
        <v>40</v>
      </c>
      <c r="C395" s="7" t="s">
        <v>16</v>
      </c>
      <c r="D395" s="7" t="s">
        <v>343</v>
      </c>
      <c r="E395" s="7" t="s">
        <v>81</v>
      </c>
      <c r="F395" s="56">
        <v>0</v>
      </c>
      <c r="G395" s="56">
        <v>456600</v>
      </c>
      <c r="H395" s="56">
        <v>456600</v>
      </c>
      <c r="I395" s="56">
        <f>H395-F395</f>
        <v>456600</v>
      </c>
      <c r="J395" s="47" t="e">
        <f t="shared" si="45"/>
        <v>#DIV/0!</v>
      </c>
      <c r="K395" s="54"/>
    </row>
    <row r="396" spans="1:11" ht="12.75">
      <c r="A396" s="59" t="s">
        <v>86</v>
      </c>
      <c r="B396" s="7" t="s">
        <v>40</v>
      </c>
      <c r="C396" s="7" t="s">
        <v>16</v>
      </c>
      <c r="D396" s="7" t="s">
        <v>343</v>
      </c>
      <c r="E396" s="7" t="s">
        <v>87</v>
      </c>
      <c r="F396" s="78">
        <v>0</v>
      </c>
      <c r="G396" s="78">
        <v>116700</v>
      </c>
      <c r="H396" s="78">
        <v>116700</v>
      </c>
      <c r="I396" s="56">
        <f>H396-F396</f>
        <v>116700</v>
      </c>
      <c r="J396" s="47" t="e">
        <f t="shared" si="45"/>
        <v>#DIV/0!</v>
      </c>
      <c r="K396" s="57"/>
    </row>
    <row r="397" spans="1:11" ht="33.75">
      <c r="A397" s="60" t="s">
        <v>165</v>
      </c>
      <c r="B397" s="13" t="s">
        <v>40</v>
      </c>
      <c r="C397" s="13" t="s">
        <v>16</v>
      </c>
      <c r="D397" s="13" t="s">
        <v>434</v>
      </c>
      <c r="E397" s="13"/>
      <c r="F397" s="53">
        <f aca="true" t="shared" si="46" ref="F397:I399">F398</f>
        <v>4600</v>
      </c>
      <c r="G397" s="53">
        <f t="shared" si="46"/>
        <v>600</v>
      </c>
      <c r="H397" s="53">
        <f t="shared" si="46"/>
        <v>0</v>
      </c>
      <c r="I397" s="53">
        <f t="shared" si="46"/>
        <v>-4600</v>
      </c>
      <c r="J397" s="47">
        <f t="shared" si="45"/>
        <v>0</v>
      </c>
      <c r="K397" s="48"/>
    </row>
    <row r="398" spans="1:11" ht="12.75">
      <c r="A398" s="60" t="s">
        <v>435</v>
      </c>
      <c r="B398" s="13" t="s">
        <v>40</v>
      </c>
      <c r="C398" s="13" t="s">
        <v>16</v>
      </c>
      <c r="D398" s="13" t="s">
        <v>436</v>
      </c>
      <c r="E398" s="13"/>
      <c r="F398" s="53">
        <f t="shared" si="46"/>
        <v>4600</v>
      </c>
      <c r="G398" s="53">
        <f t="shared" si="46"/>
        <v>600</v>
      </c>
      <c r="H398" s="53">
        <f t="shared" si="46"/>
        <v>0</v>
      </c>
      <c r="I398" s="53">
        <f t="shared" si="46"/>
        <v>-4600</v>
      </c>
      <c r="J398" s="47">
        <f t="shared" si="45"/>
        <v>0</v>
      </c>
      <c r="K398" s="48"/>
    </row>
    <row r="399" spans="1:11" ht="22.5">
      <c r="A399" s="39" t="s">
        <v>50</v>
      </c>
      <c r="B399" s="13" t="s">
        <v>40</v>
      </c>
      <c r="C399" s="13" t="s">
        <v>16</v>
      </c>
      <c r="D399" s="13" t="s">
        <v>437</v>
      </c>
      <c r="E399" s="13"/>
      <c r="F399" s="53">
        <f t="shared" si="46"/>
        <v>4600</v>
      </c>
      <c r="G399" s="53">
        <f t="shared" si="46"/>
        <v>600</v>
      </c>
      <c r="H399" s="53">
        <f t="shared" si="46"/>
        <v>0</v>
      </c>
      <c r="I399" s="53">
        <f t="shared" si="46"/>
        <v>-4600</v>
      </c>
      <c r="J399" s="47">
        <f t="shared" si="45"/>
        <v>0</v>
      </c>
      <c r="K399" s="52" t="s">
        <v>540</v>
      </c>
    </row>
    <row r="400" spans="1:11" ht="12.75">
      <c r="A400" s="59" t="s">
        <v>80</v>
      </c>
      <c r="B400" s="14" t="s">
        <v>40</v>
      </c>
      <c r="C400" s="14" t="s">
        <v>16</v>
      </c>
      <c r="D400" s="14" t="s">
        <v>437</v>
      </c>
      <c r="E400" s="14" t="s">
        <v>81</v>
      </c>
      <c r="F400" s="63">
        <v>4600</v>
      </c>
      <c r="G400" s="63">
        <v>600</v>
      </c>
      <c r="H400" s="63">
        <v>0</v>
      </c>
      <c r="I400" s="56">
        <f>H400-F400</f>
        <v>-4600</v>
      </c>
      <c r="J400" s="47">
        <f t="shared" si="45"/>
        <v>0</v>
      </c>
      <c r="K400" s="57"/>
    </row>
    <row r="401" spans="1:11" ht="12.75">
      <c r="A401" s="46" t="s">
        <v>42</v>
      </c>
      <c r="B401" s="11" t="s">
        <v>29</v>
      </c>
      <c r="C401" s="11"/>
      <c r="D401" s="11"/>
      <c r="E401" s="11"/>
      <c r="F401" s="47">
        <f>F402+F406+F451</f>
        <v>24815700</v>
      </c>
      <c r="G401" s="47">
        <f>G402+G406+G451</f>
        <v>21196200</v>
      </c>
      <c r="H401" s="47">
        <f>H402+H406+H451</f>
        <v>20017921.15</v>
      </c>
      <c r="I401" s="47">
        <f>I402+I406+I451</f>
        <v>-4797778.85</v>
      </c>
      <c r="J401" s="47">
        <f t="shared" si="45"/>
        <v>80.66635698368371</v>
      </c>
      <c r="K401" s="48"/>
    </row>
    <row r="402" spans="1:11" ht="12.75">
      <c r="A402" s="79" t="s">
        <v>43</v>
      </c>
      <c r="B402" s="18" t="s">
        <v>29</v>
      </c>
      <c r="C402" s="18" t="s">
        <v>16</v>
      </c>
      <c r="D402" s="23"/>
      <c r="E402" s="18"/>
      <c r="F402" s="51">
        <f aca="true" t="shared" si="47" ref="F402:I404">F403</f>
        <v>570000</v>
      </c>
      <c r="G402" s="51">
        <f t="shared" si="47"/>
        <v>570000</v>
      </c>
      <c r="H402" s="51">
        <f t="shared" si="47"/>
        <v>378947.14</v>
      </c>
      <c r="I402" s="51">
        <f t="shared" si="47"/>
        <v>-191052.86</v>
      </c>
      <c r="J402" s="51">
        <f t="shared" si="45"/>
        <v>66.48195438596491</v>
      </c>
      <c r="K402" s="58"/>
    </row>
    <row r="403" spans="1:11" ht="12.75">
      <c r="A403" s="70" t="s">
        <v>69</v>
      </c>
      <c r="B403" s="13" t="s">
        <v>29</v>
      </c>
      <c r="C403" s="13" t="s">
        <v>16</v>
      </c>
      <c r="D403" s="15" t="s">
        <v>180</v>
      </c>
      <c r="E403" s="13"/>
      <c r="F403" s="53">
        <f t="shared" si="47"/>
        <v>570000</v>
      </c>
      <c r="G403" s="53">
        <f t="shared" si="47"/>
        <v>570000</v>
      </c>
      <c r="H403" s="53">
        <f t="shared" si="47"/>
        <v>378947.14</v>
      </c>
      <c r="I403" s="53">
        <f t="shared" si="47"/>
        <v>-191052.86</v>
      </c>
      <c r="J403" s="47">
        <f t="shared" si="45"/>
        <v>66.48195438596491</v>
      </c>
      <c r="K403" s="52" t="s">
        <v>544</v>
      </c>
    </row>
    <row r="404" spans="1:11" ht="12.75">
      <c r="A404" s="39" t="s">
        <v>105</v>
      </c>
      <c r="B404" s="13" t="s">
        <v>29</v>
      </c>
      <c r="C404" s="13" t="s">
        <v>16</v>
      </c>
      <c r="D404" s="15" t="s">
        <v>438</v>
      </c>
      <c r="E404" s="13"/>
      <c r="F404" s="53">
        <f t="shared" si="47"/>
        <v>570000</v>
      </c>
      <c r="G404" s="53">
        <f t="shared" si="47"/>
        <v>570000</v>
      </c>
      <c r="H404" s="53">
        <f t="shared" si="47"/>
        <v>378947.14</v>
      </c>
      <c r="I404" s="53">
        <f t="shared" si="47"/>
        <v>-191052.86</v>
      </c>
      <c r="J404" s="47">
        <f t="shared" si="45"/>
        <v>66.48195438596491</v>
      </c>
      <c r="K404" s="54"/>
    </row>
    <row r="405" spans="1:11" ht="12.75">
      <c r="A405" s="55" t="s">
        <v>106</v>
      </c>
      <c r="B405" s="14" t="s">
        <v>29</v>
      </c>
      <c r="C405" s="14" t="s">
        <v>16</v>
      </c>
      <c r="D405" s="16" t="s">
        <v>438</v>
      </c>
      <c r="E405" s="14" t="s">
        <v>107</v>
      </c>
      <c r="F405" s="63">
        <v>570000</v>
      </c>
      <c r="G405" s="63">
        <v>570000</v>
      </c>
      <c r="H405" s="63">
        <v>378947.14</v>
      </c>
      <c r="I405" s="56">
        <f>H405-F405</f>
        <v>-191052.86</v>
      </c>
      <c r="J405" s="47">
        <f t="shared" si="45"/>
        <v>66.48195438596491</v>
      </c>
      <c r="K405" s="57"/>
    </row>
    <row r="406" spans="1:11" ht="12.75">
      <c r="A406" s="79" t="s">
        <v>56</v>
      </c>
      <c r="B406" s="18" t="s">
        <v>29</v>
      </c>
      <c r="C406" s="18" t="s">
        <v>28</v>
      </c>
      <c r="D406" s="23"/>
      <c r="E406" s="18"/>
      <c r="F406" s="51">
        <f>F407+F411</f>
        <v>17485700</v>
      </c>
      <c r="G406" s="51">
        <f>G407+G411</f>
        <v>14834800</v>
      </c>
      <c r="H406" s="51">
        <f>H407+H411</f>
        <v>13847605.01</v>
      </c>
      <c r="I406" s="51">
        <f>I407+I411</f>
        <v>-3638094.99</v>
      </c>
      <c r="J406" s="51">
        <f t="shared" si="45"/>
        <v>79.19388420251977</v>
      </c>
      <c r="K406" s="58"/>
    </row>
    <row r="407" spans="1:11" ht="33.75">
      <c r="A407" s="70" t="s">
        <v>108</v>
      </c>
      <c r="B407" s="13" t="s">
        <v>29</v>
      </c>
      <c r="C407" s="13" t="s">
        <v>28</v>
      </c>
      <c r="D407" s="15" t="s">
        <v>439</v>
      </c>
      <c r="E407" s="13"/>
      <c r="F407" s="53">
        <f aca="true" t="shared" si="48" ref="F407:I409">F408</f>
        <v>45900</v>
      </c>
      <c r="G407" s="53">
        <f t="shared" si="48"/>
        <v>900</v>
      </c>
      <c r="H407" s="53">
        <f t="shared" si="48"/>
        <v>0</v>
      </c>
      <c r="I407" s="53">
        <f t="shared" si="48"/>
        <v>-45900</v>
      </c>
      <c r="J407" s="47">
        <f t="shared" si="45"/>
        <v>0</v>
      </c>
      <c r="K407" s="52" t="s">
        <v>523</v>
      </c>
    </row>
    <row r="408" spans="1:11" ht="90">
      <c r="A408" s="70" t="s">
        <v>440</v>
      </c>
      <c r="B408" s="13" t="s">
        <v>29</v>
      </c>
      <c r="C408" s="13" t="s">
        <v>28</v>
      </c>
      <c r="D408" s="15" t="s">
        <v>441</v>
      </c>
      <c r="E408" s="13"/>
      <c r="F408" s="53">
        <f t="shared" si="48"/>
        <v>45900</v>
      </c>
      <c r="G408" s="53">
        <f t="shared" si="48"/>
        <v>900</v>
      </c>
      <c r="H408" s="53">
        <f t="shared" si="48"/>
        <v>0</v>
      </c>
      <c r="I408" s="53">
        <f t="shared" si="48"/>
        <v>-45900</v>
      </c>
      <c r="J408" s="47">
        <f t="shared" si="45"/>
        <v>0</v>
      </c>
      <c r="K408" s="54"/>
    </row>
    <row r="409" spans="1:11" ht="33.75">
      <c r="A409" s="70" t="s">
        <v>109</v>
      </c>
      <c r="B409" s="13" t="s">
        <v>29</v>
      </c>
      <c r="C409" s="13" t="s">
        <v>28</v>
      </c>
      <c r="D409" s="15" t="s">
        <v>442</v>
      </c>
      <c r="E409" s="13"/>
      <c r="F409" s="53">
        <f t="shared" si="48"/>
        <v>45900</v>
      </c>
      <c r="G409" s="53">
        <f t="shared" si="48"/>
        <v>900</v>
      </c>
      <c r="H409" s="53">
        <f t="shared" si="48"/>
        <v>0</v>
      </c>
      <c r="I409" s="53">
        <f t="shared" si="48"/>
        <v>-45900</v>
      </c>
      <c r="J409" s="47">
        <f t="shared" si="45"/>
        <v>0</v>
      </c>
      <c r="K409" s="54"/>
    </row>
    <row r="410" spans="1:11" ht="22.5">
      <c r="A410" s="59" t="s">
        <v>96</v>
      </c>
      <c r="B410" s="14" t="s">
        <v>29</v>
      </c>
      <c r="C410" s="14" t="s">
        <v>28</v>
      </c>
      <c r="D410" s="21" t="s">
        <v>442</v>
      </c>
      <c r="E410" s="14" t="s">
        <v>97</v>
      </c>
      <c r="F410" s="63">
        <v>45900</v>
      </c>
      <c r="G410" s="63">
        <v>900</v>
      </c>
      <c r="H410" s="63">
        <v>0</v>
      </c>
      <c r="I410" s="56">
        <f>H410-F410</f>
        <v>-45900</v>
      </c>
      <c r="J410" s="47">
        <f t="shared" si="45"/>
        <v>0</v>
      </c>
      <c r="K410" s="57"/>
    </row>
    <row r="411" spans="1:11" ht="12.75">
      <c r="A411" s="70" t="s">
        <v>69</v>
      </c>
      <c r="B411" s="13" t="s">
        <v>29</v>
      </c>
      <c r="C411" s="13" t="s">
        <v>28</v>
      </c>
      <c r="D411" s="20" t="s">
        <v>180</v>
      </c>
      <c r="E411" s="13"/>
      <c r="F411" s="53">
        <f>F412+F415+F418+F420+F422+F426+F428+F431+F434+F437+F440+F443+F446+F448</f>
        <v>17439800</v>
      </c>
      <c r="G411" s="53">
        <f>G412+G415+G418+G420+G422+G426+G428+G431+G434+G437+G440+G443+G446+G448</f>
        <v>14833900</v>
      </c>
      <c r="H411" s="53">
        <f>H412+H415+H418+H420+H422+H426+H428+H431+H434+H437+H440+H443+H446+H448</f>
        <v>13847605.01</v>
      </c>
      <c r="I411" s="53">
        <f>I412+I415+I418+I420+I422+I426+I428+I431+I434+I437+I440+I443+I446+I448</f>
        <v>-3592194.99</v>
      </c>
      <c r="J411" s="47">
        <f t="shared" si="45"/>
        <v>79.40231545086526</v>
      </c>
      <c r="K411" s="48"/>
    </row>
    <row r="412" spans="1:11" ht="12.75" customHeight="1">
      <c r="A412" s="60" t="s">
        <v>111</v>
      </c>
      <c r="B412" s="13" t="s">
        <v>29</v>
      </c>
      <c r="C412" s="13" t="s">
        <v>28</v>
      </c>
      <c r="D412" s="20" t="s">
        <v>443</v>
      </c>
      <c r="E412" s="13"/>
      <c r="F412" s="61">
        <f>F413+F414</f>
        <v>4014800</v>
      </c>
      <c r="G412" s="61">
        <f>G413+G414</f>
        <v>3014800</v>
      </c>
      <c r="H412" s="61">
        <f>H413+H414</f>
        <v>2144960.69</v>
      </c>
      <c r="I412" s="61">
        <f>I413+I414</f>
        <v>-1869839.31</v>
      </c>
      <c r="J412" s="47">
        <f t="shared" si="45"/>
        <v>53.42633979276676</v>
      </c>
      <c r="K412" s="52" t="s">
        <v>523</v>
      </c>
    </row>
    <row r="413" spans="1:11" ht="22.5">
      <c r="A413" s="59" t="s">
        <v>64</v>
      </c>
      <c r="B413" s="14" t="s">
        <v>29</v>
      </c>
      <c r="C413" s="14" t="s">
        <v>28</v>
      </c>
      <c r="D413" s="21" t="s">
        <v>443</v>
      </c>
      <c r="E413" s="14" t="s">
        <v>65</v>
      </c>
      <c r="F413" s="56">
        <v>32000</v>
      </c>
      <c r="G413" s="56">
        <v>32000</v>
      </c>
      <c r="H413" s="56">
        <v>24331.4</v>
      </c>
      <c r="I413" s="56">
        <f aca="true" t="shared" si="49" ref="I413:I421">H413-F413</f>
        <v>-7668.5999999999985</v>
      </c>
      <c r="J413" s="47">
        <f t="shared" si="45"/>
        <v>76.03562500000001</v>
      </c>
      <c r="K413" s="54"/>
    </row>
    <row r="414" spans="1:11" ht="12.75">
      <c r="A414" s="55" t="s">
        <v>106</v>
      </c>
      <c r="B414" s="14" t="s">
        <v>29</v>
      </c>
      <c r="C414" s="14" t="s">
        <v>28</v>
      </c>
      <c r="D414" s="21" t="s">
        <v>443</v>
      </c>
      <c r="E414" s="14" t="s">
        <v>107</v>
      </c>
      <c r="F414" s="56">
        <v>3982800</v>
      </c>
      <c r="G414" s="56">
        <v>2982800</v>
      </c>
      <c r="H414" s="56">
        <v>2120629.29</v>
      </c>
      <c r="I414" s="56">
        <f t="shared" si="49"/>
        <v>-1862170.71</v>
      </c>
      <c r="J414" s="47">
        <f t="shared" si="45"/>
        <v>53.24468439288943</v>
      </c>
      <c r="K414" s="57"/>
    </row>
    <row r="415" spans="1:11" ht="45">
      <c r="A415" s="60" t="s">
        <v>444</v>
      </c>
      <c r="B415" s="13" t="s">
        <v>29</v>
      </c>
      <c r="C415" s="13" t="s">
        <v>28</v>
      </c>
      <c r="D415" s="13" t="s">
        <v>445</v>
      </c>
      <c r="E415" s="13"/>
      <c r="F415" s="80">
        <f>F416+F417</f>
        <v>1127000</v>
      </c>
      <c r="G415" s="80">
        <f>G416+G417</f>
        <v>1236700</v>
      </c>
      <c r="H415" s="80">
        <f>H416+H417</f>
        <v>1236700</v>
      </c>
      <c r="I415" s="80">
        <f>I416+I417</f>
        <v>109700</v>
      </c>
      <c r="J415" s="47">
        <f t="shared" si="45"/>
        <v>109.7338065661047</v>
      </c>
      <c r="K415" s="52" t="s">
        <v>545</v>
      </c>
    </row>
    <row r="416" spans="1:11" ht="22.5">
      <c r="A416" s="59" t="s">
        <v>64</v>
      </c>
      <c r="B416" s="14" t="s">
        <v>29</v>
      </c>
      <c r="C416" s="14" t="s">
        <v>28</v>
      </c>
      <c r="D416" s="21" t="s">
        <v>445</v>
      </c>
      <c r="E416" s="14" t="s">
        <v>65</v>
      </c>
      <c r="F416" s="56">
        <v>4500</v>
      </c>
      <c r="G416" s="56">
        <v>4700</v>
      </c>
      <c r="H416" s="56">
        <v>4700</v>
      </c>
      <c r="I416" s="56">
        <f t="shared" si="49"/>
        <v>200</v>
      </c>
      <c r="J416" s="47">
        <f t="shared" si="45"/>
        <v>104.44444444444446</v>
      </c>
      <c r="K416" s="54"/>
    </row>
    <row r="417" spans="1:11" ht="12.75">
      <c r="A417" s="55" t="s">
        <v>106</v>
      </c>
      <c r="B417" s="14" t="s">
        <v>29</v>
      </c>
      <c r="C417" s="14" t="s">
        <v>28</v>
      </c>
      <c r="D417" s="21" t="s">
        <v>445</v>
      </c>
      <c r="E417" s="14" t="s">
        <v>107</v>
      </c>
      <c r="F417" s="56">
        <v>1122500</v>
      </c>
      <c r="G417" s="56">
        <v>1232000</v>
      </c>
      <c r="H417" s="56">
        <v>1232000</v>
      </c>
      <c r="I417" s="56">
        <f t="shared" si="49"/>
        <v>109500</v>
      </c>
      <c r="J417" s="47">
        <f t="shared" si="45"/>
        <v>109.75501113585746</v>
      </c>
      <c r="K417" s="57"/>
    </row>
    <row r="418" spans="1:11" ht="45">
      <c r="A418" s="60" t="s">
        <v>113</v>
      </c>
      <c r="B418" s="13" t="s">
        <v>29</v>
      </c>
      <c r="C418" s="13" t="s">
        <v>28</v>
      </c>
      <c r="D418" s="13" t="s">
        <v>446</v>
      </c>
      <c r="E418" s="13"/>
      <c r="F418" s="80">
        <f>F419</f>
        <v>100300</v>
      </c>
      <c r="G418" s="80">
        <f>G419</f>
        <v>84300</v>
      </c>
      <c r="H418" s="80">
        <f>H419</f>
        <v>73881.92</v>
      </c>
      <c r="I418" s="80">
        <f>I419</f>
        <v>-26418.08</v>
      </c>
      <c r="J418" s="47">
        <f t="shared" si="45"/>
        <v>73.6609371884347</v>
      </c>
      <c r="K418" s="52" t="s">
        <v>523</v>
      </c>
    </row>
    <row r="419" spans="1:11" ht="12.75">
      <c r="A419" s="55" t="s">
        <v>106</v>
      </c>
      <c r="B419" s="14" t="s">
        <v>29</v>
      </c>
      <c r="C419" s="14" t="s">
        <v>28</v>
      </c>
      <c r="D419" s="21" t="s">
        <v>446</v>
      </c>
      <c r="E419" s="14" t="s">
        <v>107</v>
      </c>
      <c r="F419" s="56">
        <v>100300</v>
      </c>
      <c r="G419" s="56">
        <v>84300</v>
      </c>
      <c r="H419" s="56">
        <v>73881.92</v>
      </c>
      <c r="I419" s="56">
        <f t="shared" si="49"/>
        <v>-26418.08</v>
      </c>
      <c r="J419" s="47">
        <f t="shared" si="45"/>
        <v>73.6609371884347</v>
      </c>
      <c r="K419" s="57"/>
    </row>
    <row r="420" spans="1:11" ht="67.5">
      <c r="A420" s="60" t="s">
        <v>114</v>
      </c>
      <c r="B420" s="13" t="s">
        <v>29</v>
      </c>
      <c r="C420" s="13" t="s">
        <v>28</v>
      </c>
      <c r="D420" s="13" t="s">
        <v>447</v>
      </c>
      <c r="E420" s="13"/>
      <c r="F420" s="80">
        <f>F421</f>
        <v>417300</v>
      </c>
      <c r="G420" s="80">
        <f>G421</f>
        <v>197300</v>
      </c>
      <c r="H420" s="80">
        <f>H421</f>
        <v>170954.7</v>
      </c>
      <c r="I420" s="80">
        <f>I421</f>
        <v>-246345.3</v>
      </c>
      <c r="J420" s="47">
        <f t="shared" si="45"/>
        <v>40.966858375269595</v>
      </c>
      <c r="K420" s="52" t="s">
        <v>523</v>
      </c>
    </row>
    <row r="421" spans="1:11" ht="12.75">
      <c r="A421" s="55" t="s">
        <v>106</v>
      </c>
      <c r="B421" s="14" t="s">
        <v>29</v>
      </c>
      <c r="C421" s="14" t="s">
        <v>28</v>
      </c>
      <c r="D421" s="14" t="s">
        <v>447</v>
      </c>
      <c r="E421" s="14" t="s">
        <v>107</v>
      </c>
      <c r="F421" s="56">
        <v>417300</v>
      </c>
      <c r="G421" s="56">
        <v>197300</v>
      </c>
      <c r="H421" s="56">
        <v>170954.7</v>
      </c>
      <c r="I421" s="56">
        <f t="shared" si="49"/>
        <v>-246345.3</v>
      </c>
      <c r="J421" s="47">
        <f t="shared" si="45"/>
        <v>40.966858375269595</v>
      </c>
      <c r="K421" s="57"/>
    </row>
    <row r="422" spans="1:11" ht="56.25">
      <c r="A422" s="60" t="s">
        <v>115</v>
      </c>
      <c r="B422" s="13" t="s">
        <v>29</v>
      </c>
      <c r="C422" s="13" t="s">
        <v>28</v>
      </c>
      <c r="D422" s="13" t="s">
        <v>448</v>
      </c>
      <c r="E422" s="13"/>
      <c r="F422" s="80">
        <f>F423+F424+F425</f>
        <v>858600</v>
      </c>
      <c r="G422" s="80">
        <f>G423+G424+G425</f>
        <v>858600</v>
      </c>
      <c r="H422" s="80">
        <f>H423+H424+H425</f>
        <v>858600</v>
      </c>
      <c r="I422" s="80">
        <f>I423+I424+I425</f>
        <v>0</v>
      </c>
      <c r="J422" s="47">
        <f t="shared" si="45"/>
        <v>100</v>
      </c>
      <c r="K422" s="52" t="s">
        <v>523</v>
      </c>
    </row>
    <row r="423" spans="1:11" ht="22.5">
      <c r="A423" s="59" t="s">
        <v>64</v>
      </c>
      <c r="B423" s="14" t="s">
        <v>29</v>
      </c>
      <c r="C423" s="14" t="s">
        <v>28</v>
      </c>
      <c r="D423" s="21" t="s">
        <v>448</v>
      </c>
      <c r="E423" s="14" t="s">
        <v>65</v>
      </c>
      <c r="F423" s="56">
        <v>600</v>
      </c>
      <c r="G423" s="56">
        <v>0</v>
      </c>
      <c r="H423" s="56">
        <v>0</v>
      </c>
      <c r="I423" s="56">
        <f>H423-F423</f>
        <v>-600</v>
      </c>
      <c r="J423" s="47">
        <f t="shared" si="45"/>
        <v>0</v>
      </c>
      <c r="K423" s="54"/>
    </row>
    <row r="424" spans="1:11" ht="12.75">
      <c r="A424" s="55" t="s">
        <v>106</v>
      </c>
      <c r="B424" s="14" t="s">
        <v>29</v>
      </c>
      <c r="C424" s="14" t="s">
        <v>28</v>
      </c>
      <c r="D424" s="21" t="s">
        <v>448</v>
      </c>
      <c r="E424" s="14" t="s">
        <v>107</v>
      </c>
      <c r="F424" s="56">
        <v>838000</v>
      </c>
      <c r="G424" s="56">
        <v>821300</v>
      </c>
      <c r="H424" s="56">
        <v>821300</v>
      </c>
      <c r="I424" s="56">
        <f>H424-F424</f>
        <v>-16700</v>
      </c>
      <c r="J424" s="47">
        <f t="shared" si="45"/>
        <v>98.0071599045346</v>
      </c>
      <c r="K424" s="54"/>
    </row>
    <row r="425" spans="1:11" ht="22.5">
      <c r="A425" s="59" t="s">
        <v>96</v>
      </c>
      <c r="B425" s="14" t="s">
        <v>29</v>
      </c>
      <c r="C425" s="14" t="s">
        <v>28</v>
      </c>
      <c r="D425" s="21" t="s">
        <v>448</v>
      </c>
      <c r="E425" s="14" t="s">
        <v>97</v>
      </c>
      <c r="F425" s="56">
        <v>20000</v>
      </c>
      <c r="G425" s="56">
        <v>37300</v>
      </c>
      <c r="H425" s="56">
        <v>37300</v>
      </c>
      <c r="I425" s="56">
        <f>H425-F425</f>
        <v>17300</v>
      </c>
      <c r="J425" s="47">
        <f t="shared" si="45"/>
        <v>186.5</v>
      </c>
      <c r="K425" s="57"/>
    </row>
    <row r="426" spans="1:11" ht="45">
      <c r="A426" s="66" t="s">
        <v>116</v>
      </c>
      <c r="B426" s="13" t="s">
        <v>29</v>
      </c>
      <c r="C426" s="13" t="s">
        <v>28</v>
      </c>
      <c r="D426" s="20" t="s">
        <v>449</v>
      </c>
      <c r="E426" s="13"/>
      <c r="F426" s="61">
        <f>F427</f>
        <v>1000</v>
      </c>
      <c r="G426" s="61">
        <f>G427</f>
        <v>500</v>
      </c>
      <c r="H426" s="61">
        <f>H427</f>
        <v>0</v>
      </c>
      <c r="I426" s="61">
        <f>I427</f>
        <v>-1000</v>
      </c>
      <c r="J426" s="47">
        <f t="shared" si="45"/>
        <v>0</v>
      </c>
      <c r="K426" s="52" t="s">
        <v>523</v>
      </c>
    </row>
    <row r="427" spans="1:11" ht="22.5">
      <c r="A427" s="59" t="s">
        <v>96</v>
      </c>
      <c r="B427" s="14" t="s">
        <v>29</v>
      </c>
      <c r="C427" s="14" t="s">
        <v>28</v>
      </c>
      <c r="D427" s="21" t="s">
        <v>449</v>
      </c>
      <c r="E427" s="14" t="s">
        <v>97</v>
      </c>
      <c r="F427" s="56">
        <v>1000</v>
      </c>
      <c r="G427" s="56">
        <v>500</v>
      </c>
      <c r="H427" s="56">
        <v>0</v>
      </c>
      <c r="I427" s="56">
        <f>H427-F427</f>
        <v>-1000</v>
      </c>
      <c r="J427" s="47">
        <f t="shared" si="45"/>
        <v>0</v>
      </c>
      <c r="K427" s="57"/>
    </row>
    <row r="428" spans="1:11" ht="33.75">
      <c r="A428" s="60" t="s">
        <v>117</v>
      </c>
      <c r="B428" s="13" t="s">
        <v>29</v>
      </c>
      <c r="C428" s="13" t="s">
        <v>28</v>
      </c>
      <c r="D428" s="20" t="s">
        <v>450</v>
      </c>
      <c r="E428" s="13"/>
      <c r="F428" s="61">
        <f>F429+F430</f>
        <v>2722700</v>
      </c>
      <c r="G428" s="61">
        <f>G429+G430</f>
        <v>2382700</v>
      </c>
      <c r="H428" s="61">
        <f>H429+H430</f>
        <v>2353000</v>
      </c>
      <c r="I428" s="61">
        <f>I429+I430</f>
        <v>-369700</v>
      </c>
      <c r="J428" s="47">
        <f t="shared" si="45"/>
        <v>86.42156682704668</v>
      </c>
      <c r="K428" s="52" t="s">
        <v>523</v>
      </c>
    </row>
    <row r="429" spans="1:11" ht="22.5">
      <c r="A429" s="59" t="s">
        <v>64</v>
      </c>
      <c r="B429" s="14" t="s">
        <v>29</v>
      </c>
      <c r="C429" s="14" t="s">
        <v>28</v>
      </c>
      <c r="D429" s="21" t="s">
        <v>450</v>
      </c>
      <c r="E429" s="14" t="s">
        <v>65</v>
      </c>
      <c r="F429" s="56">
        <v>23000</v>
      </c>
      <c r="G429" s="56">
        <v>23500</v>
      </c>
      <c r="H429" s="56">
        <v>20950</v>
      </c>
      <c r="I429" s="56">
        <f aca="true" t="shared" si="50" ref="I429:I442">H429-F429</f>
        <v>-2050</v>
      </c>
      <c r="J429" s="47">
        <f t="shared" si="45"/>
        <v>91.08695652173913</v>
      </c>
      <c r="K429" s="54"/>
    </row>
    <row r="430" spans="1:11" ht="12.75">
      <c r="A430" s="59" t="s">
        <v>112</v>
      </c>
      <c r="B430" s="14" t="s">
        <v>29</v>
      </c>
      <c r="C430" s="14" t="s">
        <v>28</v>
      </c>
      <c r="D430" s="21" t="s">
        <v>450</v>
      </c>
      <c r="E430" s="14" t="s">
        <v>107</v>
      </c>
      <c r="F430" s="56">
        <v>2699700</v>
      </c>
      <c r="G430" s="56">
        <v>2359200</v>
      </c>
      <c r="H430" s="56">
        <v>2332050</v>
      </c>
      <c r="I430" s="56">
        <f t="shared" si="50"/>
        <v>-367650</v>
      </c>
      <c r="J430" s="47">
        <f t="shared" si="45"/>
        <v>86.3818202022447</v>
      </c>
      <c r="K430" s="57"/>
    </row>
    <row r="431" spans="1:11" ht="56.25">
      <c r="A431" s="60" t="s">
        <v>166</v>
      </c>
      <c r="B431" s="13" t="s">
        <v>29</v>
      </c>
      <c r="C431" s="13" t="s">
        <v>28</v>
      </c>
      <c r="D431" s="13" t="s">
        <v>451</v>
      </c>
      <c r="E431" s="13"/>
      <c r="F431" s="80">
        <f>F432+F433</f>
        <v>2160000</v>
      </c>
      <c r="G431" s="80">
        <f>G432+G433</f>
        <v>1858900</v>
      </c>
      <c r="H431" s="80">
        <f>H432+H433</f>
        <v>1858900</v>
      </c>
      <c r="I431" s="80">
        <f>I432+I433</f>
        <v>-301100</v>
      </c>
      <c r="J431" s="47">
        <f t="shared" si="45"/>
        <v>86.06018518518519</v>
      </c>
      <c r="K431" s="52" t="s">
        <v>545</v>
      </c>
    </row>
    <row r="432" spans="1:11" ht="22.5">
      <c r="A432" s="59" t="s">
        <v>64</v>
      </c>
      <c r="B432" s="14" t="s">
        <v>29</v>
      </c>
      <c r="C432" s="14" t="s">
        <v>28</v>
      </c>
      <c r="D432" s="21" t="s">
        <v>451</v>
      </c>
      <c r="E432" s="14" t="s">
        <v>65</v>
      </c>
      <c r="F432" s="56">
        <v>8000</v>
      </c>
      <c r="G432" s="56">
        <v>9000</v>
      </c>
      <c r="H432" s="56">
        <v>9000</v>
      </c>
      <c r="I432" s="56">
        <f t="shared" si="50"/>
        <v>1000</v>
      </c>
      <c r="J432" s="47">
        <f t="shared" si="45"/>
        <v>112.5</v>
      </c>
      <c r="K432" s="54"/>
    </row>
    <row r="433" spans="1:11" ht="12.75">
      <c r="A433" s="59" t="s">
        <v>112</v>
      </c>
      <c r="B433" s="14" t="s">
        <v>29</v>
      </c>
      <c r="C433" s="14" t="s">
        <v>28</v>
      </c>
      <c r="D433" s="21" t="s">
        <v>451</v>
      </c>
      <c r="E433" s="14" t="s">
        <v>107</v>
      </c>
      <c r="F433" s="56">
        <v>2152000</v>
      </c>
      <c r="G433" s="56">
        <v>1849900</v>
      </c>
      <c r="H433" s="56">
        <v>1849900</v>
      </c>
      <c r="I433" s="56">
        <f t="shared" si="50"/>
        <v>-302100</v>
      </c>
      <c r="J433" s="47">
        <f t="shared" si="45"/>
        <v>85.96189591078067</v>
      </c>
      <c r="K433" s="57"/>
    </row>
    <row r="434" spans="1:11" ht="22.5">
      <c r="A434" s="60" t="s">
        <v>452</v>
      </c>
      <c r="B434" s="13" t="s">
        <v>29</v>
      </c>
      <c r="C434" s="13" t="s">
        <v>28</v>
      </c>
      <c r="D434" s="20" t="s">
        <v>453</v>
      </c>
      <c r="E434" s="13"/>
      <c r="F434" s="61">
        <f>F435+F436</f>
        <v>1162800</v>
      </c>
      <c r="G434" s="61">
        <f>G435+G436</f>
        <v>877800</v>
      </c>
      <c r="H434" s="61">
        <f>H435+H436</f>
        <v>874200</v>
      </c>
      <c r="I434" s="61">
        <f>I435+I436</f>
        <v>-288600</v>
      </c>
      <c r="J434" s="47">
        <f t="shared" si="45"/>
        <v>75.18059855521156</v>
      </c>
      <c r="K434" s="52" t="s">
        <v>523</v>
      </c>
    </row>
    <row r="435" spans="1:11" ht="22.5">
      <c r="A435" s="59" t="s">
        <v>64</v>
      </c>
      <c r="B435" s="14" t="s">
        <v>29</v>
      </c>
      <c r="C435" s="14" t="s">
        <v>28</v>
      </c>
      <c r="D435" s="21" t="s">
        <v>453</v>
      </c>
      <c r="E435" s="14" t="s">
        <v>65</v>
      </c>
      <c r="F435" s="56">
        <v>3000</v>
      </c>
      <c r="G435" s="56">
        <v>3000</v>
      </c>
      <c r="H435" s="56">
        <v>2200</v>
      </c>
      <c r="I435" s="56">
        <f t="shared" si="50"/>
        <v>-800</v>
      </c>
      <c r="J435" s="47">
        <f t="shared" si="45"/>
        <v>73.33333333333333</v>
      </c>
      <c r="K435" s="54"/>
    </row>
    <row r="436" spans="1:11" ht="12.75">
      <c r="A436" s="59" t="s">
        <v>112</v>
      </c>
      <c r="B436" s="14" t="s">
        <v>29</v>
      </c>
      <c r="C436" s="14" t="s">
        <v>28</v>
      </c>
      <c r="D436" s="21" t="s">
        <v>453</v>
      </c>
      <c r="E436" s="14" t="s">
        <v>107</v>
      </c>
      <c r="F436" s="56">
        <v>1159800</v>
      </c>
      <c r="G436" s="56">
        <v>874800</v>
      </c>
      <c r="H436" s="56">
        <v>872000</v>
      </c>
      <c r="I436" s="56">
        <f t="shared" si="50"/>
        <v>-287800</v>
      </c>
      <c r="J436" s="47">
        <f t="shared" si="45"/>
        <v>75.18537678910157</v>
      </c>
      <c r="K436" s="57"/>
    </row>
    <row r="437" spans="1:11" ht="33.75">
      <c r="A437" s="60" t="s">
        <v>118</v>
      </c>
      <c r="B437" s="13" t="s">
        <v>29</v>
      </c>
      <c r="C437" s="13" t="s">
        <v>28</v>
      </c>
      <c r="D437" s="20" t="s">
        <v>454</v>
      </c>
      <c r="E437" s="13"/>
      <c r="F437" s="61">
        <f>F438+F439</f>
        <v>4441000</v>
      </c>
      <c r="G437" s="61">
        <f>G438+G439</f>
        <v>3991000</v>
      </c>
      <c r="H437" s="61">
        <f>H438+H439</f>
        <v>3966100</v>
      </c>
      <c r="I437" s="61">
        <f>I438+I439</f>
        <v>-474900</v>
      </c>
      <c r="J437" s="47">
        <f t="shared" si="45"/>
        <v>89.30646250844404</v>
      </c>
      <c r="K437" s="52" t="s">
        <v>523</v>
      </c>
    </row>
    <row r="438" spans="1:11" ht="22.5">
      <c r="A438" s="59" t="s">
        <v>64</v>
      </c>
      <c r="B438" s="14" t="s">
        <v>29</v>
      </c>
      <c r="C438" s="14" t="s">
        <v>28</v>
      </c>
      <c r="D438" s="21" t="s">
        <v>454</v>
      </c>
      <c r="E438" s="14" t="s">
        <v>65</v>
      </c>
      <c r="F438" s="56">
        <v>35000</v>
      </c>
      <c r="G438" s="56">
        <v>37200</v>
      </c>
      <c r="H438" s="56">
        <v>34900</v>
      </c>
      <c r="I438" s="56">
        <f t="shared" si="50"/>
        <v>-100</v>
      </c>
      <c r="J438" s="47">
        <f t="shared" si="45"/>
        <v>99.71428571428571</v>
      </c>
      <c r="K438" s="54"/>
    </row>
    <row r="439" spans="1:11" ht="12.75">
      <c r="A439" s="55" t="s">
        <v>106</v>
      </c>
      <c r="B439" s="14" t="s">
        <v>29</v>
      </c>
      <c r="C439" s="14" t="s">
        <v>28</v>
      </c>
      <c r="D439" s="21" t="s">
        <v>454</v>
      </c>
      <c r="E439" s="14" t="s">
        <v>107</v>
      </c>
      <c r="F439" s="56">
        <v>4406000</v>
      </c>
      <c r="G439" s="56">
        <v>3953800</v>
      </c>
      <c r="H439" s="56">
        <v>3931200</v>
      </c>
      <c r="I439" s="56">
        <f t="shared" si="50"/>
        <v>-474800</v>
      </c>
      <c r="J439" s="47">
        <f t="shared" si="45"/>
        <v>89.22378574670903</v>
      </c>
      <c r="K439" s="57"/>
    </row>
    <row r="440" spans="1:11" ht="33.75">
      <c r="A440" s="60" t="s">
        <v>119</v>
      </c>
      <c r="B440" s="13" t="s">
        <v>29</v>
      </c>
      <c r="C440" s="13" t="s">
        <v>28</v>
      </c>
      <c r="D440" s="20" t="s">
        <v>455</v>
      </c>
      <c r="E440" s="13"/>
      <c r="F440" s="61">
        <f>F441+F442</f>
        <v>184700</v>
      </c>
      <c r="G440" s="61">
        <f>G441+G442</f>
        <v>184700</v>
      </c>
      <c r="H440" s="61">
        <f>H441+H442</f>
        <v>172200</v>
      </c>
      <c r="I440" s="61">
        <f>I441+I442</f>
        <v>-12500</v>
      </c>
      <c r="J440" s="47">
        <f t="shared" si="45"/>
        <v>93.2322685435842</v>
      </c>
      <c r="K440" s="52" t="s">
        <v>523</v>
      </c>
    </row>
    <row r="441" spans="1:11" ht="22.5">
      <c r="A441" s="59" t="s">
        <v>64</v>
      </c>
      <c r="B441" s="14" t="s">
        <v>29</v>
      </c>
      <c r="C441" s="14" t="s">
        <v>28</v>
      </c>
      <c r="D441" s="21" t="s">
        <v>455</v>
      </c>
      <c r="E441" s="14" t="s">
        <v>65</v>
      </c>
      <c r="F441" s="56">
        <v>3000</v>
      </c>
      <c r="G441" s="56">
        <v>3000</v>
      </c>
      <c r="H441" s="56">
        <v>2500</v>
      </c>
      <c r="I441" s="56">
        <f t="shared" si="50"/>
        <v>-500</v>
      </c>
      <c r="J441" s="47">
        <f t="shared" si="45"/>
        <v>83.33333333333334</v>
      </c>
      <c r="K441" s="54"/>
    </row>
    <row r="442" spans="1:11" ht="12.75">
      <c r="A442" s="59" t="s">
        <v>112</v>
      </c>
      <c r="B442" s="14" t="s">
        <v>29</v>
      </c>
      <c r="C442" s="14" t="s">
        <v>28</v>
      </c>
      <c r="D442" s="21" t="s">
        <v>455</v>
      </c>
      <c r="E442" s="14" t="s">
        <v>107</v>
      </c>
      <c r="F442" s="56">
        <v>181700</v>
      </c>
      <c r="G442" s="56">
        <v>181700</v>
      </c>
      <c r="H442" s="56">
        <v>169700</v>
      </c>
      <c r="I442" s="56">
        <f t="shared" si="50"/>
        <v>-12000</v>
      </c>
      <c r="J442" s="47">
        <f t="shared" si="45"/>
        <v>93.3957072096863</v>
      </c>
      <c r="K442" s="57"/>
    </row>
    <row r="443" spans="1:11" ht="45">
      <c r="A443" s="60" t="s">
        <v>120</v>
      </c>
      <c r="B443" s="13" t="s">
        <v>29</v>
      </c>
      <c r="C443" s="13" t="s">
        <v>28</v>
      </c>
      <c r="D443" s="20" t="s">
        <v>456</v>
      </c>
      <c r="E443" s="13"/>
      <c r="F443" s="61">
        <f>F444+F445</f>
        <v>91600</v>
      </c>
      <c r="G443" s="61">
        <f>G444+G445</f>
        <v>106600</v>
      </c>
      <c r="H443" s="61">
        <f>H444+H445</f>
        <v>98107.7</v>
      </c>
      <c r="I443" s="61">
        <f>I444+I445</f>
        <v>6507.699999999996</v>
      </c>
      <c r="J443" s="47">
        <f t="shared" si="45"/>
        <v>107.10447598253275</v>
      </c>
      <c r="K443" s="52" t="s">
        <v>546</v>
      </c>
    </row>
    <row r="444" spans="1:11" ht="22.5">
      <c r="A444" s="59" t="s">
        <v>64</v>
      </c>
      <c r="B444" s="14" t="s">
        <v>29</v>
      </c>
      <c r="C444" s="14" t="s">
        <v>28</v>
      </c>
      <c r="D444" s="21" t="s">
        <v>456</v>
      </c>
      <c r="E444" s="14" t="s">
        <v>65</v>
      </c>
      <c r="F444" s="56">
        <v>1100</v>
      </c>
      <c r="G444" s="56">
        <v>1300</v>
      </c>
      <c r="H444" s="56">
        <v>1236.36</v>
      </c>
      <c r="I444" s="56">
        <f>H444-F444</f>
        <v>136.3599999999999</v>
      </c>
      <c r="J444" s="47">
        <f t="shared" si="45"/>
        <v>112.39636363636363</v>
      </c>
      <c r="K444" s="54"/>
    </row>
    <row r="445" spans="1:11" ht="12.75">
      <c r="A445" s="55" t="s">
        <v>106</v>
      </c>
      <c r="B445" s="14" t="s">
        <v>29</v>
      </c>
      <c r="C445" s="14" t="s">
        <v>28</v>
      </c>
      <c r="D445" s="21" t="s">
        <v>456</v>
      </c>
      <c r="E445" s="14" t="s">
        <v>107</v>
      </c>
      <c r="F445" s="56">
        <v>90500</v>
      </c>
      <c r="G445" s="56">
        <v>105300</v>
      </c>
      <c r="H445" s="56">
        <v>96871.34</v>
      </c>
      <c r="I445" s="56">
        <f>H445-F445</f>
        <v>6371.3399999999965</v>
      </c>
      <c r="J445" s="47">
        <f t="shared" si="45"/>
        <v>107.04015469613259</v>
      </c>
      <c r="K445" s="57"/>
    </row>
    <row r="446" spans="1:11" ht="33.75">
      <c r="A446" s="68" t="s">
        <v>167</v>
      </c>
      <c r="B446" s="13" t="s">
        <v>29</v>
      </c>
      <c r="C446" s="13" t="s">
        <v>28</v>
      </c>
      <c r="D446" s="15" t="s">
        <v>457</v>
      </c>
      <c r="E446" s="13"/>
      <c r="F446" s="53">
        <f>F447</f>
        <v>117400</v>
      </c>
      <c r="G446" s="53">
        <f>G447</f>
        <v>0</v>
      </c>
      <c r="H446" s="53">
        <f>H447</f>
        <v>0</v>
      </c>
      <c r="I446" s="53">
        <f>I447</f>
        <v>-117400</v>
      </c>
      <c r="J446" s="47">
        <f t="shared" si="45"/>
        <v>0</v>
      </c>
      <c r="K446" s="52" t="s">
        <v>523</v>
      </c>
    </row>
    <row r="447" spans="1:11" ht="22.5">
      <c r="A447" s="59" t="s">
        <v>96</v>
      </c>
      <c r="B447" s="14" t="s">
        <v>110</v>
      </c>
      <c r="C447" s="14" t="s">
        <v>28</v>
      </c>
      <c r="D447" s="14" t="s">
        <v>457</v>
      </c>
      <c r="E447" s="14" t="s">
        <v>97</v>
      </c>
      <c r="F447" s="56">
        <v>117400</v>
      </c>
      <c r="G447" s="56">
        <v>0</v>
      </c>
      <c r="H447" s="56">
        <v>0</v>
      </c>
      <c r="I447" s="56">
        <f>H447-F447</f>
        <v>-117400</v>
      </c>
      <c r="J447" s="47">
        <f t="shared" si="45"/>
        <v>0</v>
      </c>
      <c r="K447" s="57"/>
    </row>
    <row r="448" spans="1:11" ht="22.5">
      <c r="A448" s="60" t="s">
        <v>168</v>
      </c>
      <c r="B448" s="13" t="s">
        <v>29</v>
      </c>
      <c r="C448" s="13" t="s">
        <v>28</v>
      </c>
      <c r="D448" s="20" t="s">
        <v>458</v>
      </c>
      <c r="E448" s="13"/>
      <c r="F448" s="61">
        <f>F449+F450</f>
        <v>40600</v>
      </c>
      <c r="G448" s="61">
        <f>G449+G450</f>
        <v>40000</v>
      </c>
      <c r="H448" s="61">
        <f>H449+H450</f>
        <v>40000</v>
      </c>
      <c r="I448" s="61">
        <f>I449+I450</f>
        <v>-600</v>
      </c>
      <c r="J448" s="47">
        <f aca="true" t="shared" si="51" ref="J448:J503">H448/F448*100</f>
        <v>98.52216748768473</v>
      </c>
      <c r="K448" s="52"/>
    </row>
    <row r="449" spans="1:11" ht="22.5">
      <c r="A449" s="59" t="s">
        <v>64</v>
      </c>
      <c r="B449" s="14" t="s">
        <v>29</v>
      </c>
      <c r="C449" s="14" t="s">
        <v>28</v>
      </c>
      <c r="D449" s="21" t="s">
        <v>458</v>
      </c>
      <c r="E449" s="14" t="s">
        <v>65</v>
      </c>
      <c r="F449" s="56">
        <v>600</v>
      </c>
      <c r="G449" s="56">
        <v>0</v>
      </c>
      <c r="H449" s="56">
        <v>0</v>
      </c>
      <c r="I449" s="56">
        <f>H449-F449</f>
        <v>-600</v>
      </c>
      <c r="J449" s="47">
        <f t="shared" si="51"/>
        <v>0</v>
      </c>
      <c r="K449" s="54"/>
    </row>
    <row r="450" spans="1:11" ht="12.75">
      <c r="A450" s="55" t="s">
        <v>106</v>
      </c>
      <c r="B450" s="14" t="s">
        <v>29</v>
      </c>
      <c r="C450" s="14" t="s">
        <v>28</v>
      </c>
      <c r="D450" s="21" t="s">
        <v>458</v>
      </c>
      <c r="E450" s="14" t="s">
        <v>107</v>
      </c>
      <c r="F450" s="56">
        <v>40000</v>
      </c>
      <c r="G450" s="56">
        <v>40000</v>
      </c>
      <c r="H450" s="56">
        <v>40000</v>
      </c>
      <c r="I450" s="56">
        <f>H450-F450</f>
        <v>0</v>
      </c>
      <c r="J450" s="47">
        <f t="shared" si="51"/>
        <v>100</v>
      </c>
      <c r="K450" s="57"/>
    </row>
    <row r="451" spans="1:11" ht="12.75">
      <c r="A451" s="77" t="s">
        <v>44</v>
      </c>
      <c r="B451" s="18" t="s">
        <v>29</v>
      </c>
      <c r="C451" s="18" t="s">
        <v>18</v>
      </c>
      <c r="D451" s="18"/>
      <c r="E451" s="18"/>
      <c r="F451" s="51">
        <f aca="true" t="shared" si="52" ref="F451:I453">F452</f>
        <v>6760000</v>
      </c>
      <c r="G451" s="51">
        <f t="shared" si="52"/>
        <v>5791400</v>
      </c>
      <c r="H451" s="51">
        <f t="shared" si="52"/>
        <v>5791369</v>
      </c>
      <c r="I451" s="51">
        <f t="shared" si="52"/>
        <v>-968631</v>
      </c>
      <c r="J451" s="51">
        <f t="shared" si="51"/>
        <v>85.67113905325444</v>
      </c>
      <c r="K451" s="58"/>
    </row>
    <row r="452" spans="1:11" ht="33.75">
      <c r="A452" s="39" t="s">
        <v>155</v>
      </c>
      <c r="B452" s="13" t="s">
        <v>29</v>
      </c>
      <c r="C452" s="13" t="s">
        <v>18</v>
      </c>
      <c r="D452" s="13" t="s">
        <v>296</v>
      </c>
      <c r="E452" s="13"/>
      <c r="F452" s="53">
        <f t="shared" si="52"/>
        <v>6760000</v>
      </c>
      <c r="G452" s="53">
        <f t="shared" si="52"/>
        <v>5791400</v>
      </c>
      <c r="H452" s="53">
        <f t="shared" si="52"/>
        <v>5791369</v>
      </c>
      <c r="I452" s="53">
        <f t="shared" si="52"/>
        <v>-968631</v>
      </c>
      <c r="J452" s="47">
        <f t="shared" si="51"/>
        <v>85.67113905325444</v>
      </c>
      <c r="K452" s="48"/>
    </row>
    <row r="453" spans="1:11" ht="67.5">
      <c r="A453" s="60" t="s">
        <v>297</v>
      </c>
      <c r="B453" s="13" t="s">
        <v>29</v>
      </c>
      <c r="C453" s="13" t="s">
        <v>18</v>
      </c>
      <c r="D453" s="13" t="s">
        <v>298</v>
      </c>
      <c r="E453" s="13"/>
      <c r="F453" s="53">
        <f t="shared" si="52"/>
        <v>6760000</v>
      </c>
      <c r="G453" s="53">
        <f t="shared" si="52"/>
        <v>5791400</v>
      </c>
      <c r="H453" s="53">
        <f t="shared" si="52"/>
        <v>5791369</v>
      </c>
      <c r="I453" s="53">
        <f t="shared" si="52"/>
        <v>-968631</v>
      </c>
      <c r="J453" s="47">
        <f t="shared" si="51"/>
        <v>85.67113905325444</v>
      </c>
      <c r="K453" s="48"/>
    </row>
    <row r="454" spans="1:11" ht="33.75">
      <c r="A454" s="60" t="s">
        <v>299</v>
      </c>
      <c r="B454" s="13" t="s">
        <v>29</v>
      </c>
      <c r="C454" s="13" t="s">
        <v>18</v>
      </c>
      <c r="D454" s="13" t="s">
        <v>300</v>
      </c>
      <c r="E454" s="13"/>
      <c r="F454" s="53">
        <f>F455+F457+F459+F462</f>
        <v>6760000</v>
      </c>
      <c r="G454" s="53">
        <f>G455+G457+G459+G462</f>
        <v>5791400</v>
      </c>
      <c r="H454" s="53">
        <f>H455+H457+H459+H462</f>
        <v>5791369</v>
      </c>
      <c r="I454" s="53">
        <f>I455+I457+I459+I462</f>
        <v>-968631</v>
      </c>
      <c r="J454" s="47">
        <f t="shared" si="51"/>
        <v>85.67113905325444</v>
      </c>
      <c r="K454" s="48"/>
    </row>
    <row r="455" spans="1:11" ht="45">
      <c r="A455" s="60" t="s">
        <v>511</v>
      </c>
      <c r="B455" s="2" t="s">
        <v>29</v>
      </c>
      <c r="C455" s="2" t="s">
        <v>18</v>
      </c>
      <c r="D455" s="1" t="s">
        <v>512</v>
      </c>
      <c r="E455" s="2"/>
      <c r="F455" s="53">
        <f>F456</f>
        <v>46400</v>
      </c>
      <c r="G455" s="53">
        <f>G456</f>
        <v>0</v>
      </c>
      <c r="H455" s="53">
        <f>H456</f>
        <v>0</v>
      </c>
      <c r="I455" s="53">
        <f>I456</f>
        <v>-46400</v>
      </c>
      <c r="J455" s="47">
        <f t="shared" si="51"/>
        <v>0</v>
      </c>
      <c r="K455" s="52" t="s">
        <v>547</v>
      </c>
    </row>
    <row r="456" spans="1:11" ht="12.75">
      <c r="A456" s="68" t="s">
        <v>513</v>
      </c>
      <c r="B456" s="7" t="s">
        <v>29</v>
      </c>
      <c r="C456" s="7" t="s">
        <v>18</v>
      </c>
      <c r="D456" s="9" t="s">
        <v>512</v>
      </c>
      <c r="E456" s="7" t="s">
        <v>514</v>
      </c>
      <c r="F456" s="56">
        <v>46400</v>
      </c>
      <c r="G456" s="56">
        <v>0</v>
      </c>
      <c r="H456" s="56">
        <v>0</v>
      </c>
      <c r="I456" s="56">
        <f aca="true" t="shared" si="53" ref="I456:I463">H456-F456</f>
        <v>-46400</v>
      </c>
      <c r="J456" s="47">
        <f t="shared" si="51"/>
        <v>0</v>
      </c>
      <c r="K456" s="57"/>
    </row>
    <row r="457" spans="1:11" ht="36.75" customHeight="1">
      <c r="A457" s="60" t="s">
        <v>121</v>
      </c>
      <c r="B457" s="13" t="s">
        <v>29</v>
      </c>
      <c r="C457" s="13" t="s">
        <v>18</v>
      </c>
      <c r="D457" s="20" t="s">
        <v>459</v>
      </c>
      <c r="E457" s="13"/>
      <c r="F457" s="53">
        <f>F458</f>
        <v>306800</v>
      </c>
      <c r="G457" s="53">
        <f>G458</f>
        <v>242000</v>
      </c>
      <c r="H457" s="53">
        <f>H458</f>
        <v>242000</v>
      </c>
      <c r="I457" s="53">
        <f>I458</f>
        <v>-64800</v>
      </c>
      <c r="J457" s="47">
        <f t="shared" si="51"/>
        <v>78.8787483702738</v>
      </c>
      <c r="K457" s="52" t="s">
        <v>523</v>
      </c>
    </row>
    <row r="458" spans="1:11" ht="12.75">
      <c r="A458" s="68" t="s">
        <v>106</v>
      </c>
      <c r="B458" s="14" t="s">
        <v>29</v>
      </c>
      <c r="C458" s="14" t="s">
        <v>18</v>
      </c>
      <c r="D458" s="21" t="s">
        <v>459</v>
      </c>
      <c r="E458" s="14" t="s">
        <v>107</v>
      </c>
      <c r="F458" s="56">
        <v>306800</v>
      </c>
      <c r="G458" s="56">
        <v>242000</v>
      </c>
      <c r="H458" s="56">
        <v>242000</v>
      </c>
      <c r="I458" s="56">
        <f t="shared" si="53"/>
        <v>-64800</v>
      </c>
      <c r="J458" s="47">
        <f t="shared" si="51"/>
        <v>78.8787483702738</v>
      </c>
      <c r="K458" s="57"/>
    </row>
    <row r="459" spans="1:11" ht="22.5">
      <c r="A459" s="60" t="s">
        <v>8</v>
      </c>
      <c r="B459" s="13" t="s">
        <v>29</v>
      </c>
      <c r="C459" s="13" t="s">
        <v>18</v>
      </c>
      <c r="D459" s="20" t="s">
        <v>460</v>
      </c>
      <c r="E459" s="13"/>
      <c r="F459" s="53">
        <f>F460+F461</f>
        <v>6207700</v>
      </c>
      <c r="G459" s="53">
        <f>G460+G461</f>
        <v>5549400</v>
      </c>
      <c r="H459" s="53">
        <f>H460+H461</f>
        <v>5549369</v>
      </c>
      <c r="I459" s="53">
        <f>I460+I461</f>
        <v>-658331</v>
      </c>
      <c r="J459" s="47">
        <f t="shared" si="51"/>
        <v>89.3949288786507</v>
      </c>
      <c r="K459" s="52" t="s">
        <v>523</v>
      </c>
    </row>
    <row r="460" spans="1:11" ht="12.75">
      <c r="A460" s="68" t="s">
        <v>106</v>
      </c>
      <c r="B460" s="14" t="s">
        <v>29</v>
      </c>
      <c r="C460" s="14" t="s">
        <v>18</v>
      </c>
      <c r="D460" s="21" t="s">
        <v>460</v>
      </c>
      <c r="E460" s="14" t="s">
        <v>107</v>
      </c>
      <c r="F460" s="56">
        <v>3341900</v>
      </c>
      <c r="G460" s="56">
        <v>3073007</v>
      </c>
      <c r="H460" s="56">
        <v>3073007</v>
      </c>
      <c r="I460" s="56">
        <f t="shared" si="53"/>
        <v>-268893</v>
      </c>
      <c r="J460" s="47">
        <f t="shared" si="51"/>
        <v>91.95388850653819</v>
      </c>
      <c r="K460" s="54"/>
    </row>
    <row r="461" spans="1:11" ht="22.5">
      <c r="A461" s="60" t="s">
        <v>96</v>
      </c>
      <c r="B461" s="14" t="s">
        <v>29</v>
      </c>
      <c r="C461" s="14" t="s">
        <v>18</v>
      </c>
      <c r="D461" s="21" t="s">
        <v>460</v>
      </c>
      <c r="E461" s="14" t="s">
        <v>97</v>
      </c>
      <c r="F461" s="56">
        <v>2865800</v>
      </c>
      <c r="G461" s="56">
        <v>2476393</v>
      </c>
      <c r="H461" s="56">
        <v>2476362</v>
      </c>
      <c r="I461" s="56">
        <f t="shared" si="53"/>
        <v>-389438</v>
      </c>
      <c r="J461" s="47">
        <f t="shared" si="51"/>
        <v>86.41084513922814</v>
      </c>
      <c r="K461" s="57"/>
    </row>
    <row r="462" spans="1:11" ht="33.75">
      <c r="A462" s="60" t="s">
        <v>515</v>
      </c>
      <c r="B462" s="2" t="s">
        <v>29</v>
      </c>
      <c r="C462" s="2" t="s">
        <v>18</v>
      </c>
      <c r="D462" s="1" t="s">
        <v>516</v>
      </c>
      <c r="E462" s="2"/>
      <c r="F462" s="53">
        <f>F463</f>
        <v>199100</v>
      </c>
      <c r="G462" s="53">
        <f>G463</f>
        <v>0</v>
      </c>
      <c r="H462" s="53">
        <f>H463</f>
        <v>0</v>
      </c>
      <c r="I462" s="53">
        <f>I463</f>
        <v>-199100</v>
      </c>
      <c r="J462" s="47">
        <f t="shared" si="51"/>
        <v>0</v>
      </c>
      <c r="K462" s="52" t="s">
        <v>547</v>
      </c>
    </row>
    <row r="463" spans="1:11" ht="12.75">
      <c r="A463" s="68" t="s">
        <v>513</v>
      </c>
      <c r="B463" s="7" t="s">
        <v>29</v>
      </c>
      <c r="C463" s="7" t="s">
        <v>18</v>
      </c>
      <c r="D463" s="9" t="s">
        <v>516</v>
      </c>
      <c r="E463" s="7" t="s">
        <v>514</v>
      </c>
      <c r="F463" s="56">
        <v>199100</v>
      </c>
      <c r="G463" s="56">
        <v>0</v>
      </c>
      <c r="H463" s="56">
        <v>0</v>
      </c>
      <c r="I463" s="56">
        <f t="shared" si="53"/>
        <v>-199100</v>
      </c>
      <c r="J463" s="47">
        <f t="shared" si="51"/>
        <v>0</v>
      </c>
      <c r="K463" s="57"/>
    </row>
    <row r="464" spans="1:11" ht="12.75">
      <c r="A464" s="81" t="s">
        <v>47</v>
      </c>
      <c r="B464" s="26">
        <v>11</v>
      </c>
      <c r="C464" s="11"/>
      <c r="D464" s="11"/>
      <c r="E464" s="11"/>
      <c r="F464" s="71">
        <f aca="true" t="shared" si="54" ref="F464:I465">F465</f>
        <v>1972400</v>
      </c>
      <c r="G464" s="71">
        <f t="shared" si="54"/>
        <v>2097800</v>
      </c>
      <c r="H464" s="71">
        <f t="shared" si="54"/>
        <v>1997704.01</v>
      </c>
      <c r="I464" s="71">
        <f t="shared" si="54"/>
        <v>25304.01000000001</v>
      </c>
      <c r="J464" s="47">
        <f t="shared" si="51"/>
        <v>101.28290458324885</v>
      </c>
      <c r="K464" s="48"/>
    </row>
    <row r="465" spans="1:11" ht="12.75">
      <c r="A465" s="67" t="s">
        <v>48</v>
      </c>
      <c r="B465" s="27">
        <v>11</v>
      </c>
      <c r="C465" s="18" t="s">
        <v>16</v>
      </c>
      <c r="D465" s="18"/>
      <c r="E465" s="18"/>
      <c r="F465" s="76">
        <f t="shared" si="54"/>
        <v>1972400</v>
      </c>
      <c r="G465" s="76">
        <f t="shared" si="54"/>
        <v>2097800</v>
      </c>
      <c r="H465" s="76">
        <f t="shared" si="54"/>
        <v>1997704.01</v>
      </c>
      <c r="I465" s="76">
        <f t="shared" si="54"/>
        <v>25304.01000000001</v>
      </c>
      <c r="J465" s="51">
        <f t="shared" si="51"/>
        <v>101.28290458324885</v>
      </c>
      <c r="K465" s="58"/>
    </row>
    <row r="466" spans="1:11" ht="33.75">
      <c r="A466" s="60" t="s">
        <v>169</v>
      </c>
      <c r="B466" s="28">
        <v>11</v>
      </c>
      <c r="C466" s="13" t="s">
        <v>16</v>
      </c>
      <c r="D466" s="13" t="s">
        <v>461</v>
      </c>
      <c r="E466" s="13"/>
      <c r="F466" s="61">
        <f>F467+F487</f>
        <v>1972400</v>
      </c>
      <c r="G466" s="61">
        <f>G467+G487</f>
        <v>2097800</v>
      </c>
      <c r="H466" s="61">
        <f>H467+H487</f>
        <v>1997704.01</v>
      </c>
      <c r="I466" s="61">
        <f>I467+I487</f>
        <v>25304.01000000001</v>
      </c>
      <c r="J466" s="47">
        <f t="shared" si="51"/>
        <v>101.28290458324885</v>
      </c>
      <c r="K466" s="48"/>
    </row>
    <row r="467" spans="1:11" ht="56.25">
      <c r="A467" s="60" t="s">
        <v>462</v>
      </c>
      <c r="B467" s="28">
        <v>11</v>
      </c>
      <c r="C467" s="13" t="s">
        <v>16</v>
      </c>
      <c r="D467" s="13" t="s">
        <v>463</v>
      </c>
      <c r="E467" s="13"/>
      <c r="F467" s="61">
        <f>F468+F477+F484</f>
        <v>70000</v>
      </c>
      <c r="G467" s="61">
        <f>G468+G477+G484</f>
        <v>147000</v>
      </c>
      <c r="H467" s="61">
        <f>H468+H477+H484</f>
        <v>146101</v>
      </c>
      <c r="I467" s="61">
        <f>I468+I477+I484</f>
        <v>76101</v>
      </c>
      <c r="J467" s="47">
        <f t="shared" si="51"/>
        <v>208.71571428571428</v>
      </c>
      <c r="K467" s="48"/>
    </row>
    <row r="468" spans="1:11" ht="33.75">
      <c r="A468" s="60" t="s">
        <v>464</v>
      </c>
      <c r="B468" s="28">
        <v>11</v>
      </c>
      <c r="C468" s="13" t="s">
        <v>16</v>
      </c>
      <c r="D468" s="13" t="s">
        <v>465</v>
      </c>
      <c r="E468" s="13"/>
      <c r="F468" s="61">
        <f>F469+F471+F473+F475</f>
        <v>18000</v>
      </c>
      <c r="G468" s="61">
        <f>G469+G471+G473+G475</f>
        <v>131000</v>
      </c>
      <c r="H468" s="61">
        <f>H469+H471+H473+H475</f>
        <v>130300</v>
      </c>
      <c r="I468" s="61">
        <f>I469+I471+I473+I475</f>
        <v>112300</v>
      </c>
      <c r="J468" s="47">
        <f t="shared" si="51"/>
        <v>723.8888888888889</v>
      </c>
      <c r="K468" s="48"/>
    </row>
    <row r="469" spans="1:11" ht="12.75">
      <c r="A469" s="60" t="s">
        <v>102</v>
      </c>
      <c r="B469" s="28">
        <v>11</v>
      </c>
      <c r="C469" s="13" t="s">
        <v>16</v>
      </c>
      <c r="D469" s="13" t="s">
        <v>466</v>
      </c>
      <c r="E469" s="13"/>
      <c r="F469" s="61">
        <f>F470</f>
        <v>18000</v>
      </c>
      <c r="G469" s="61">
        <f>G470</f>
        <v>3500</v>
      </c>
      <c r="H469" s="61">
        <f>H470</f>
        <v>3500</v>
      </c>
      <c r="I469" s="61">
        <f>I470</f>
        <v>-14500</v>
      </c>
      <c r="J469" s="47">
        <f t="shared" si="51"/>
        <v>19.444444444444446</v>
      </c>
      <c r="K469" s="48"/>
    </row>
    <row r="470" spans="1:11" ht="12.75">
      <c r="A470" s="59" t="s">
        <v>80</v>
      </c>
      <c r="B470" s="29">
        <v>11</v>
      </c>
      <c r="C470" s="14" t="s">
        <v>16</v>
      </c>
      <c r="D470" s="14" t="s">
        <v>466</v>
      </c>
      <c r="E470" s="14" t="s">
        <v>81</v>
      </c>
      <c r="F470" s="56">
        <v>18000</v>
      </c>
      <c r="G470" s="56">
        <v>3500</v>
      </c>
      <c r="H470" s="56">
        <v>3500</v>
      </c>
      <c r="I470" s="56">
        <f aca="true" t="shared" si="55" ref="I470:I476">H470-F470</f>
        <v>-14500</v>
      </c>
      <c r="J470" s="47">
        <f t="shared" si="51"/>
        <v>19.444444444444446</v>
      </c>
      <c r="K470" s="48"/>
    </row>
    <row r="471" spans="1:11" ht="45">
      <c r="A471" s="60" t="s">
        <v>467</v>
      </c>
      <c r="B471" s="6">
        <v>11</v>
      </c>
      <c r="C471" s="2" t="s">
        <v>16</v>
      </c>
      <c r="D471" s="2" t="s">
        <v>468</v>
      </c>
      <c r="E471" s="2"/>
      <c r="F471" s="61">
        <f>F472</f>
        <v>0</v>
      </c>
      <c r="G471" s="61">
        <f>G472</f>
        <v>100000</v>
      </c>
      <c r="H471" s="61">
        <f>H472</f>
        <v>100000</v>
      </c>
      <c r="I471" s="61">
        <f>I472</f>
        <v>100000</v>
      </c>
      <c r="J471" s="47" t="e">
        <f t="shared" si="51"/>
        <v>#DIV/0!</v>
      </c>
      <c r="K471" s="52" t="s">
        <v>552</v>
      </c>
    </row>
    <row r="472" spans="1:11" ht="12.75">
      <c r="A472" s="59" t="s">
        <v>80</v>
      </c>
      <c r="B472" s="30">
        <v>11</v>
      </c>
      <c r="C472" s="7" t="s">
        <v>16</v>
      </c>
      <c r="D472" s="7" t="s">
        <v>468</v>
      </c>
      <c r="E472" s="7" t="s">
        <v>81</v>
      </c>
      <c r="F472" s="56">
        <v>0</v>
      </c>
      <c r="G472" s="56">
        <v>100000</v>
      </c>
      <c r="H472" s="56">
        <v>100000</v>
      </c>
      <c r="I472" s="56">
        <f t="shared" si="55"/>
        <v>100000</v>
      </c>
      <c r="J472" s="47" t="e">
        <f t="shared" si="51"/>
        <v>#DIV/0!</v>
      </c>
      <c r="K472" s="54"/>
    </row>
    <row r="473" spans="1:11" ht="45">
      <c r="A473" s="60" t="s">
        <v>469</v>
      </c>
      <c r="B473" s="6">
        <v>11</v>
      </c>
      <c r="C473" s="2" t="s">
        <v>16</v>
      </c>
      <c r="D473" s="2" t="s">
        <v>470</v>
      </c>
      <c r="E473" s="2"/>
      <c r="F473" s="61">
        <f>F474</f>
        <v>0</v>
      </c>
      <c r="G473" s="61">
        <f>G474</f>
        <v>22200</v>
      </c>
      <c r="H473" s="61">
        <f>H474</f>
        <v>21500</v>
      </c>
      <c r="I473" s="61">
        <f>I474</f>
        <v>21500</v>
      </c>
      <c r="J473" s="47" t="e">
        <f t="shared" si="51"/>
        <v>#DIV/0!</v>
      </c>
      <c r="K473" s="54"/>
    </row>
    <row r="474" spans="1:11" ht="12.75">
      <c r="A474" s="59" t="s">
        <v>80</v>
      </c>
      <c r="B474" s="30">
        <v>11</v>
      </c>
      <c r="C474" s="7" t="s">
        <v>16</v>
      </c>
      <c r="D474" s="7" t="s">
        <v>470</v>
      </c>
      <c r="E474" s="7" t="s">
        <v>81</v>
      </c>
      <c r="F474" s="56">
        <v>0</v>
      </c>
      <c r="G474" s="56">
        <v>22200</v>
      </c>
      <c r="H474" s="56">
        <v>21500</v>
      </c>
      <c r="I474" s="56">
        <f t="shared" si="55"/>
        <v>21500</v>
      </c>
      <c r="J474" s="47" t="e">
        <f t="shared" si="51"/>
        <v>#DIV/0!</v>
      </c>
      <c r="K474" s="54"/>
    </row>
    <row r="475" spans="1:11" ht="56.25">
      <c r="A475" s="60" t="s">
        <v>471</v>
      </c>
      <c r="B475" s="6">
        <v>11</v>
      </c>
      <c r="C475" s="2" t="s">
        <v>16</v>
      </c>
      <c r="D475" s="2" t="s">
        <v>472</v>
      </c>
      <c r="E475" s="2"/>
      <c r="F475" s="61">
        <f>F476</f>
        <v>0</v>
      </c>
      <c r="G475" s="61">
        <f>G476</f>
        <v>5300</v>
      </c>
      <c r="H475" s="61">
        <f>H476</f>
        <v>5300</v>
      </c>
      <c r="I475" s="61">
        <f>I476</f>
        <v>5300</v>
      </c>
      <c r="J475" s="47" t="e">
        <f t="shared" si="51"/>
        <v>#DIV/0!</v>
      </c>
      <c r="K475" s="54"/>
    </row>
    <row r="476" spans="1:11" ht="12.75">
      <c r="A476" s="59" t="s">
        <v>80</v>
      </c>
      <c r="B476" s="30">
        <v>11</v>
      </c>
      <c r="C476" s="7" t="s">
        <v>16</v>
      </c>
      <c r="D476" s="7" t="s">
        <v>472</v>
      </c>
      <c r="E476" s="7" t="s">
        <v>81</v>
      </c>
      <c r="F476" s="56">
        <v>0</v>
      </c>
      <c r="G476" s="56">
        <v>5300</v>
      </c>
      <c r="H476" s="56">
        <v>5300</v>
      </c>
      <c r="I476" s="56">
        <f t="shared" si="55"/>
        <v>5300</v>
      </c>
      <c r="J476" s="47" t="e">
        <f t="shared" si="51"/>
        <v>#DIV/0!</v>
      </c>
      <c r="K476" s="57"/>
    </row>
    <row r="477" spans="1:11" ht="22.5">
      <c r="A477" s="60" t="s">
        <v>473</v>
      </c>
      <c r="B477" s="28">
        <v>11</v>
      </c>
      <c r="C477" s="13" t="s">
        <v>16</v>
      </c>
      <c r="D477" s="13" t="s">
        <v>474</v>
      </c>
      <c r="E477" s="13"/>
      <c r="F477" s="61">
        <f>F478+F480+F482</f>
        <v>50500</v>
      </c>
      <c r="G477" s="61">
        <f>G478+G480+G482</f>
        <v>14500</v>
      </c>
      <c r="H477" s="61">
        <f>H478+H480+H482</f>
        <v>14301</v>
      </c>
      <c r="I477" s="61">
        <f>I478+I480+I482</f>
        <v>-36199</v>
      </c>
      <c r="J477" s="47">
        <f t="shared" si="51"/>
        <v>28.318811881188115</v>
      </c>
      <c r="K477" s="48"/>
    </row>
    <row r="478" spans="1:11" ht="22.5">
      <c r="A478" s="68" t="s">
        <v>100</v>
      </c>
      <c r="B478" s="6">
        <v>11</v>
      </c>
      <c r="C478" s="2" t="s">
        <v>16</v>
      </c>
      <c r="D478" s="2" t="s">
        <v>475</v>
      </c>
      <c r="E478" s="2"/>
      <c r="F478" s="61">
        <f>F479</f>
        <v>30000</v>
      </c>
      <c r="G478" s="61">
        <f>G479</f>
        <v>10500</v>
      </c>
      <c r="H478" s="61">
        <f>H479</f>
        <v>10301</v>
      </c>
      <c r="I478" s="61">
        <f>I479</f>
        <v>-19699</v>
      </c>
      <c r="J478" s="47">
        <f t="shared" si="51"/>
        <v>34.336666666666666</v>
      </c>
      <c r="K478" s="48"/>
    </row>
    <row r="479" spans="1:11" ht="12.75">
      <c r="A479" s="59" t="s">
        <v>80</v>
      </c>
      <c r="B479" s="30">
        <v>11</v>
      </c>
      <c r="C479" s="7" t="s">
        <v>16</v>
      </c>
      <c r="D479" s="7" t="s">
        <v>475</v>
      </c>
      <c r="E479" s="7" t="s">
        <v>81</v>
      </c>
      <c r="F479" s="56">
        <v>30000</v>
      </c>
      <c r="G479" s="56">
        <v>10500</v>
      </c>
      <c r="H479" s="56">
        <v>10301</v>
      </c>
      <c r="I479" s="56">
        <f>H479-F479</f>
        <v>-19699</v>
      </c>
      <c r="J479" s="47">
        <f t="shared" si="51"/>
        <v>34.336666666666666</v>
      </c>
      <c r="K479" s="48"/>
    </row>
    <row r="480" spans="1:11" ht="22.5">
      <c r="A480" s="60" t="s">
        <v>50</v>
      </c>
      <c r="B480" s="6">
        <v>11</v>
      </c>
      <c r="C480" s="2" t="s">
        <v>16</v>
      </c>
      <c r="D480" s="2" t="s">
        <v>476</v>
      </c>
      <c r="E480" s="2"/>
      <c r="F480" s="61">
        <f>F481</f>
        <v>8500</v>
      </c>
      <c r="G480" s="61">
        <f>G481</f>
        <v>4000</v>
      </c>
      <c r="H480" s="61">
        <f>H481</f>
        <v>4000</v>
      </c>
      <c r="I480" s="61">
        <f>I481</f>
        <v>-4500</v>
      </c>
      <c r="J480" s="47">
        <f t="shared" si="51"/>
        <v>47.05882352941176</v>
      </c>
      <c r="K480" s="48"/>
    </row>
    <row r="481" spans="1:11" ht="12.75">
      <c r="A481" s="59" t="s">
        <v>477</v>
      </c>
      <c r="B481" s="30">
        <v>11</v>
      </c>
      <c r="C481" s="7" t="s">
        <v>16</v>
      </c>
      <c r="D481" s="7" t="s">
        <v>476</v>
      </c>
      <c r="E481" s="7" t="s">
        <v>87</v>
      </c>
      <c r="F481" s="56">
        <v>8500</v>
      </c>
      <c r="G481" s="56">
        <v>4000</v>
      </c>
      <c r="H481" s="56">
        <v>4000</v>
      </c>
      <c r="I481" s="56">
        <f>H481-F481</f>
        <v>-4500</v>
      </c>
      <c r="J481" s="47">
        <f t="shared" si="51"/>
        <v>47.05882352941176</v>
      </c>
      <c r="K481" s="48"/>
    </row>
    <row r="482" spans="1:11" ht="12.75">
      <c r="A482" s="60" t="s">
        <v>102</v>
      </c>
      <c r="B482" s="28">
        <v>11</v>
      </c>
      <c r="C482" s="13" t="s">
        <v>16</v>
      </c>
      <c r="D482" s="13" t="s">
        <v>517</v>
      </c>
      <c r="E482" s="13"/>
      <c r="F482" s="61">
        <f>F483</f>
        <v>12000</v>
      </c>
      <c r="G482" s="61">
        <f>G483</f>
        <v>0</v>
      </c>
      <c r="H482" s="61">
        <f>H483</f>
        <v>0</v>
      </c>
      <c r="I482" s="61">
        <f>I483</f>
        <v>-12000</v>
      </c>
      <c r="J482" s="47">
        <f t="shared" si="51"/>
        <v>0</v>
      </c>
      <c r="K482" s="48"/>
    </row>
    <row r="483" spans="1:11" ht="12.75">
      <c r="A483" s="59" t="s">
        <v>80</v>
      </c>
      <c r="B483" s="29">
        <v>11</v>
      </c>
      <c r="C483" s="14" t="s">
        <v>16</v>
      </c>
      <c r="D483" s="14" t="s">
        <v>517</v>
      </c>
      <c r="E483" s="14" t="s">
        <v>81</v>
      </c>
      <c r="F483" s="56">
        <v>12000</v>
      </c>
      <c r="G483" s="56">
        <v>0</v>
      </c>
      <c r="H483" s="56">
        <v>0</v>
      </c>
      <c r="I483" s="56">
        <f>H483-F483</f>
        <v>-12000</v>
      </c>
      <c r="J483" s="47">
        <f t="shared" si="51"/>
        <v>0</v>
      </c>
      <c r="K483" s="48"/>
    </row>
    <row r="484" spans="1:11" ht="22.5">
      <c r="A484" s="60" t="s">
        <v>478</v>
      </c>
      <c r="B484" s="28">
        <v>11</v>
      </c>
      <c r="C484" s="13" t="s">
        <v>16</v>
      </c>
      <c r="D484" s="13" t="s">
        <v>479</v>
      </c>
      <c r="E484" s="13"/>
      <c r="F484" s="61">
        <f aca="true" t="shared" si="56" ref="F484:I485">F485</f>
        <v>1500</v>
      </c>
      <c r="G484" s="61">
        <f t="shared" si="56"/>
        <v>1500</v>
      </c>
      <c r="H484" s="61">
        <f t="shared" si="56"/>
        <v>1500</v>
      </c>
      <c r="I484" s="61">
        <f t="shared" si="56"/>
        <v>0</v>
      </c>
      <c r="J484" s="47">
        <f t="shared" si="51"/>
        <v>100</v>
      </c>
      <c r="K484" s="48"/>
    </row>
    <row r="485" spans="1:11" ht="12.75">
      <c r="A485" s="60" t="s">
        <v>102</v>
      </c>
      <c r="B485" s="28">
        <v>11</v>
      </c>
      <c r="C485" s="13" t="s">
        <v>16</v>
      </c>
      <c r="D485" s="13" t="s">
        <v>480</v>
      </c>
      <c r="E485" s="13"/>
      <c r="F485" s="61">
        <f t="shared" si="56"/>
        <v>1500</v>
      </c>
      <c r="G485" s="61">
        <f t="shared" si="56"/>
        <v>1500</v>
      </c>
      <c r="H485" s="61">
        <f t="shared" si="56"/>
        <v>1500</v>
      </c>
      <c r="I485" s="61">
        <f t="shared" si="56"/>
        <v>0</v>
      </c>
      <c r="J485" s="47">
        <f t="shared" si="51"/>
        <v>100</v>
      </c>
      <c r="K485" s="48"/>
    </row>
    <row r="486" spans="1:11" ht="12.75">
      <c r="A486" s="59" t="s">
        <v>80</v>
      </c>
      <c r="B486" s="29">
        <v>11</v>
      </c>
      <c r="C486" s="14" t="s">
        <v>16</v>
      </c>
      <c r="D486" s="14" t="s">
        <v>480</v>
      </c>
      <c r="E486" s="14" t="s">
        <v>81</v>
      </c>
      <c r="F486" s="56">
        <v>1500</v>
      </c>
      <c r="G486" s="56">
        <v>1500</v>
      </c>
      <c r="H486" s="56">
        <v>1500</v>
      </c>
      <c r="I486" s="56">
        <f>H486-F486</f>
        <v>0</v>
      </c>
      <c r="J486" s="47">
        <f t="shared" si="51"/>
        <v>100</v>
      </c>
      <c r="K486" s="48"/>
    </row>
    <row r="487" spans="1:11" ht="67.5">
      <c r="A487" s="39" t="s">
        <v>481</v>
      </c>
      <c r="B487" s="28">
        <v>11</v>
      </c>
      <c r="C487" s="13" t="s">
        <v>16</v>
      </c>
      <c r="D487" s="13" t="s">
        <v>482</v>
      </c>
      <c r="E487" s="13"/>
      <c r="F487" s="61">
        <f>F488+F491</f>
        <v>1902400</v>
      </c>
      <c r="G487" s="61">
        <f>G488+G491</f>
        <v>1950800</v>
      </c>
      <c r="H487" s="61">
        <f>H488+H491</f>
        <v>1851603.01</v>
      </c>
      <c r="I487" s="61">
        <f>I488+I491</f>
        <v>-50796.98999999999</v>
      </c>
      <c r="J487" s="47">
        <f t="shared" si="51"/>
        <v>97.32984703532381</v>
      </c>
      <c r="K487" s="48"/>
    </row>
    <row r="488" spans="1:11" ht="33.75">
      <c r="A488" s="39" t="s">
        <v>483</v>
      </c>
      <c r="B488" s="28">
        <v>11</v>
      </c>
      <c r="C488" s="13" t="s">
        <v>16</v>
      </c>
      <c r="D488" s="13" t="s">
        <v>484</v>
      </c>
      <c r="E488" s="13"/>
      <c r="F488" s="61">
        <f aca="true" t="shared" si="57" ref="F488:I489">F489</f>
        <v>1902400</v>
      </c>
      <c r="G488" s="61">
        <f t="shared" si="57"/>
        <v>1940600</v>
      </c>
      <c r="H488" s="61">
        <f t="shared" si="57"/>
        <v>1841403.01</v>
      </c>
      <c r="I488" s="61">
        <f t="shared" si="57"/>
        <v>-60996.98999999999</v>
      </c>
      <c r="J488" s="47">
        <f t="shared" si="51"/>
        <v>96.79368219091674</v>
      </c>
      <c r="K488" s="52" t="s">
        <v>521</v>
      </c>
    </row>
    <row r="489" spans="1:11" ht="12.75">
      <c r="A489" s="60" t="s">
        <v>102</v>
      </c>
      <c r="B489" s="28">
        <v>11</v>
      </c>
      <c r="C489" s="13" t="s">
        <v>16</v>
      </c>
      <c r="D489" s="13" t="s">
        <v>485</v>
      </c>
      <c r="E489" s="13"/>
      <c r="F489" s="61">
        <f t="shared" si="57"/>
        <v>1902400</v>
      </c>
      <c r="G489" s="61">
        <f t="shared" si="57"/>
        <v>1940600</v>
      </c>
      <c r="H489" s="61">
        <f t="shared" si="57"/>
        <v>1841403.01</v>
      </c>
      <c r="I489" s="61">
        <f t="shared" si="57"/>
        <v>-60996.98999999999</v>
      </c>
      <c r="J489" s="47">
        <f t="shared" si="51"/>
        <v>96.79368219091674</v>
      </c>
      <c r="K489" s="54"/>
    </row>
    <row r="490" spans="1:11" ht="12.75">
      <c r="A490" s="59" t="s">
        <v>80</v>
      </c>
      <c r="B490" s="29">
        <v>11</v>
      </c>
      <c r="C490" s="14" t="s">
        <v>16</v>
      </c>
      <c r="D490" s="14" t="s">
        <v>485</v>
      </c>
      <c r="E490" s="14" t="s">
        <v>81</v>
      </c>
      <c r="F490" s="56">
        <v>1902400</v>
      </c>
      <c r="G490" s="56">
        <v>1940600</v>
      </c>
      <c r="H490" s="56">
        <v>1841403.01</v>
      </c>
      <c r="I490" s="56">
        <f>H490-F490</f>
        <v>-60996.98999999999</v>
      </c>
      <c r="J490" s="47">
        <f t="shared" si="51"/>
        <v>96.79368219091674</v>
      </c>
      <c r="K490" s="57"/>
    </row>
    <row r="491" spans="1:11" ht="22.5">
      <c r="A491" s="60" t="s">
        <v>305</v>
      </c>
      <c r="B491" s="6">
        <v>11</v>
      </c>
      <c r="C491" s="2" t="s">
        <v>16</v>
      </c>
      <c r="D491" s="2" t="s">
        <v>486</v>
      </c>
      <c r="E491" s="2"/>
      <c r="F491" s="61">
        <f>F492</f>
        <v>0</v>
      </c>
      <c r="G491" s="61">
        <f>G492</f>
        <v>10200</v>
      </c>
      <c r="H491" s="61">
        <f>H492</f>
        <v>10200</v>
      </c>
      <c r="I491" s="61">
        <f>I492</f>
        <v>10200</v>
      </c>
      <c r="J491" s="47" t="e">
        <f t="shared" si="51"/>
        <v>#DIV/0!</v>
      </c>
      <c r="K491" s="52" t="s">
        <v>548</v>
      </c>
    </row>
    <row r="492" spans="1:11" ht="12.75">
      <c r="A492" s="59" t="s">
        <v>80</v>
      </c>
      <c r="B492" s="30">
        <v>11</v>
      </c>
      <c r="C492" s="7" t="s">
        <v>16</v>
      </c>
      <c r="D492" s="7" t="s">
        <v>486</v>
      </c>
      <c r="E492" s="7" t="s">
        <v>81</v>
      </c>
      <c r="F492" s="56">
        <v>0</v>
      </c>
      <c r="G492" s="56">
        <v>10200</v>
      </c>
      <c r="H492" s="56">
        <v>10200</v>
      </c>
      <c r="I492" s="56">
        <f>H492-F492</f>
        <v>10200</v>
      </c>
      <c r="J492" s="47" t="e">
        <f t="shared" si="51"/>
        <v>#DIV/0!</v>
      </c>
      <c r="K492" s="57"/>
    </row>
    <row r="493" spans="1:11" ht="12.75">
      <c r="A493" s="46" t="s">
        <v>487</v>
      </c>
      <c r="B493" s="11" t="s">
        <v>46</v>
      </c>
      <c r="C493" s="11"/>
      <c r="D493" s="11"/>
      <c r="E493" s="11"/>
      <c r="F493" s="47">
        <f aca="true" t="shared" si="58" ref="F493:I496">F494</f>
        <v>30000</v>
      </c>
      <c r="G493" s="47">
        <f t="shared" si="58"/>
        <v>4979.99</v>
      </c>
      <c r="H493" s="47">
        <f t="shared" si="58"/>
        <v>4860.09</v>
      </c>
      <c r="I493" s="47">
        <f t="shared" si="58"/>
        <v>-25139.91</v>
      </c>
      <c r="J493" s="47">
        <f t="shared" si="51"/>
        <v>16.200300000000002</v>
      </c>
      <c r="K493" s="48"/>
    </row>
    <row r="494" spans="1:11" ht="22.5">
      <c r="A494" s="77" t="s">
        <v>122</v>
      </c>
      <c r="B494" s="18" t="s">
        <v>46</v>
      </c>
      <c r="C494" s="18" t="s">
        <v>16</v>
      </c>
      <c r="D494" s="18"/>
      <c r="E494" s="18"/>
      <c r="F494" s="51">
        <f t="shared" si="58"/>
        <v>30000</v>
      </c>
      <c r="G494" s="51">
        <f t="shared" si="58"/>
        <v>4979.99</v>
      </c>
      <c r="H494" s="51">
        <f t="shared" si="58"/>
        <v>4860.09</v>
      </c>
      <c r="I494" s="51">
        <f t="shared" si="58"/>
        <v>-25139.91</v>
      </c>
      <c r="J494" s="51">
        <f t="shared" si="51"/>
        <v>16.200300000000002</v>
      </c>
      <c r="K494" s="58"/>
    </row>
    <row r="495" spans="1:11" ht="12.75">
      <c r="A495" s="39" t="s">
        <v>69</v>
      </c>
      <c r="B495" s="13" t="s">
        <v>46</v>
      </c>
      <c r="C495" s="13" t="s">
        <v>16</v>
      </c>
      <c r="D495" s="13" t="s">
        <v>180</v>
      </c>
      <c r="E495" s="13"/>
      <c r="F495" s="53">
        <f t="shared" si="58"/>
        <v>30000</v>
      </c>
      <c r="G495" s="53">
        <f t="shared" si="58"/>
        <v>4979.99</v>
      </c>
      <c r="H495" s="53">
        <f t="shared" si="58"/>
        <v>4860.09</v>
      </c>
      <c r="I495" s="53">
        <f t="shared" si="58"/>
        <v>-25139.91</v>
      </c>
      <c r="J495" s="47">
        <f t="shared" si="51"/>
        <v>16.200300000000002</v>
      </c>
      <c r="K495" s="52" t="s">
        <v>523</v>
      </c>
    </row>
    <row r="496" spans="1:11" ht="12.75">
      <c r="A496" s="39" t="s">
        <v>132</v>
      </c>
      <c r="B496" s="13" t="s">
        <v>46</v>
      </c>
      <c r="C496" s="13" t="s">
        <v>16</v>
      </c>
      <c r="D496" s="13" t="s">
        <v>220</v>
      </c>
      <c r="E496" s="13"/>
      <c r="F496" s="53">
        <f t="shared" si="58"/>
        <v>30000</v>
      </c>
      <c r="G496" s="53">
        <f t="shared" si="58"/>
        <v>4979.99</v>
      </c>
      <c r="H496" s="53">
        <f t="shared" si="58"/>
        <v>4860.09</v>
      </c>
      <c r="I496" s="53">
        <f t="shared" si="58"/>
        <v>-25139.91</v>
      </c>
      <c r="J496" s="47">
        <f t="shared" si="51"/>
        <v>16.200300000000002</v>
      </c>
      <c r="K496" s="54"/>
    </row>
    <row r="497" spans="1:11" ht="12.75">
      <c r="A497" s="62" t="s">
        <v>123</v>
      </c>
      <c r="B497" s="14" t="s">
        <v>46</v>
      </c>
      <c r="C497" s="14" t="s">
        <v>16</v>
      </c>
      <c r="D497" s="14" t="s">
        <v>220</v>
      </c>
      <c r="E497" s="14" t="s">
        <v>124</v>
      </c>
      <c r="F497" s="63">
        <v>30000</v>
      </c>
      <c r="G497" s="63">
        <v>4979.99</v>
      </c>
      <c r="H497" s="63">
        <v>4860.09</v>
      </c>
      <c r="I497" s="56">
        <f>H497-F497</f>
        <v>-25139.91</v>
      </c>
      <c r="J497" s="47">
        <f t="shared" si="51"/>
        <v>16.200300000000002</v>
      </c>
      <c r="K497" s="54"/>
    </row>
    <row r="498" spans="1:11" ht="22.5">
      <c r="A498" s="46" t="s">
        <v>9</v>
      </c>
      <c r="B498" s="11" t="s">
        <v>24</v>
      </c>
      <c r="C498" s="11"/>
      <c r="D498" s="11"/>
      <c r="E498" s="11"/>
      <c r="F498" s="47">
        <f aca="true" t="shared" si="59" ref="F498:I501">F499</f>
        <v>5075900</v>
      </c>
      <c r="G498" s="47">
        <f t="shared" si="59"/>
        <v>5075900</v>
      </c>
      <c r="H498" s="47">
        <f t="shared" si="59"/>
        <v>5075900</v>
      </c>
      <c r="I498" s="47">
        <f t="shared" si="59"/>
        <v>0</v>
      </c>
      <c r="J498" s="47">
        <f t="shared" si="51"/>
        <v>100</v>
      </c>
      <c r="K498" s="57"/>
    </row>
    <row r="499" spans="1:11" ht="12.75">
      <c r="A499" s="77" t="s">
        <v>488</v>
      </c>
      <c r="B499" s="18" t="s">
        <v>24</v>
      </c>
      <c r="C499" s="18" t="s">
        <v>16</v>
      </c>
      <c r="D499" s="31"/>
      <c r="E499" s="18"/>
      <c r="F499" s="51">
        <f t="shared" si="59"/>
        <v>5075900</v>
      </c>
      <c r="G499" s="51">
        <f t="shared" si="59"/>
        <v>5075900</v>
      </c>
      <c r="H499" s="51">
        <f t="shared" si="59"/>
        <v>5075900</v>
      </c>
      <c r="I499" s="51">
        <f t="shared" si="59"/>
        <v>0</v>
      </c>
      <c r="J499" s="51">
        <f t="shared" si="51"/>
        <v>100</v>
      </c>
      <c r="K499" s="58"/>
    </row>
    <row r="500" spans="1:11" ht="33.75">
      <c r="A500" s="60" t="s">
        <v>125</v>
      </c>
      <c r="B500" s="13" t="s">
        <v>24</v>
      </c>
      <c r="C500" s="13" t="s">
        <v>16</v>
      </c>
      <c r="D500" s="32" t="s">
        <v>180</v>
      </c>
      <c r="E500" s="32"/>
      <c r="F500" s="53">
        <f t="shared" si="59"/>
        <v>5075900</v>
      </c>
      <c r="G500" s="53">
        <f t="shared" si="59"/>
        <v>5075900</v>
      </c>
      <c r="H500" s="53">
        <f t="shared" si="59"/>
        <v>5075900</v>
      </c>
      <c r="I500" s="53">
        <f t="shared" si="59"/>
        <v>0</v>
      </c>
      <c r="J500" s="47">
        <f t="shared" si="51"/>
        <v>100</v>
      </c>
      <c r="K500" s="48"/>
    </row>
    <row r="501" spans="1:11" ht="12.75">
      <c r="A501" s="68" t="s">
        <v>126</v>
      </c>
      <c r="B501" s="13" t="s">
        <v>24</v>
      </c>
      <c r="C501" s="13" t="s">
        <v>16</v>
      </c>
      <c r="D501" s="32" t="s">
        <v>489</v>
      </c>
      <c r="E501" s="32"/>
      <c r="F501" s="53">
        <f t="shared" si="59"/>
        <v>5075900</v>
      </c>
      <c r="G501" s="53">
        <f t="shared" si="59"/>
        <v>5075900</v>
      </c>
      <c r="H501" s="53">
        <f t="shared" si="59"/>
        <v>5075900</v>
      </c>
      <c r="I501" s="53">
        <f t="shared" si="59"/>
        <v>0</v>
      </c>
      <c r="J501" s="47">
        <f t="shared" si="51"/>
        <v>100</v>
      </c>
      <c r="K501" s="48"/>
    </row>
    <row r="502" spans="1:11" ht="12.75">
      <c r="A502" s="59" t="s">
        <v>127</v>
      </c>
      <c r="B502" s="14" t="s">
        <v>24</v>
      </c>
      <c r="C502" s="14" t="s">
        <v>16</v>
      </c>
      <c r="D502" s="33" t="s">
        <v>489</v>
      </c>
      <c r="E502" s="33">
        <v>510</v>
      </c>
      <c r="F502" s="82">
        <v>5075900</v>
      </c>
      <c r="G502" s="82">
        <v>5075900</v>
      </c>
      <c r="H502" s="82">
        <v>5075900</v>
      </c>
      <c r="I502" s="56">
        <f>H502-F502</f>
        <v>0</v>
      </c>
      <c r="J502" s="47">
        <f t="shared" si="51"/>
        <v>100</v>
      </c>
      <c r="K502" s="48"/>
    </row>
    <row r="503" spans="1:11" ht="12.75">
      <c r="A503" s="83" t="s">
        <v>490</v>
      </c>
      <c r="B503" s="34"/>
      <c r="C503" s="34"/>
      <c r="D503" s="34"/>
      <c r="E503" s="34"/>
      <c r="F503" s="84">
        <f>F6+F88+F95+F102+F187+F194+F349+F401+F464+F493+F498</f>
        <v>131433800</v>
      </c>
      <c r="G503" s="84">
        <f>G6+G88+G95+G102+G187+G194+G349+G401+G464+G493+G498</f>
        <v>132824564</v>
      </c>
      <c r="H503" s="84">
        <f>H6+H88+H95+H102+H187+H194+H349+H401+H464+H493+H498</f>
        <v>124377743.35000001</v>
      </c>
      <c r="I503" s="84">
        <f>I6+I88+I95+I102+I187+I194+I349+I401+I464+I493+I498</f>
        <v>-7056056.649999999</v>
      </c>
      <c r="J503" s="47">
        <f t="shared" si="51"/>
        <v>94.63147481850179</v>
      </c>
      <c r="K503" s="48"/>
    </row>
    <row r="504" spans="9:11" ht="19.5" customHeight="1">
      <c r="I504" s="90"/>
      <c r="K504" s="91"/>
    </row>
    <row r="505" spans="6:11" ht="12.75">
      <c r="F505" s="90"/>
      <c r="I505" s="90"/>
      <c r="K505" s="92"/>
    </row>
  </sheetData>
  <sheetProtection/>
  <mergeCells count="97">
    <mergeCell ref="K495:K498"/>
    <mergeCell ref="K462:K463"/>
    <mergeCell ref="K457:K458"/>
    <mergeCell ref="K459:K461"/>
    <mergeCell ref="K471:K476"/>
    <mergeCell ref="K491:K492"/>
    <mergeCell ref="K488:K490"/>
    <mergeCell ref="K443:K445"/>
    <mergeCell ref="K446:K447"/>
    <mergeCell ref="K448:K450"/>
    <mergeCell ref="K422:K425"/>
    <mergeCell ref="K415:K417"/>
    <mergeCell ref="K455:K456"/>
    <mergeCell ref="K426:K427"/>
    <mergeCell ref="K428:K430"/>
    <mergeCell ref="K431:K433"/>
    <mergeCell ref="K434:K436"/>
    <mergeCell ref="K437:K439"/>
    <mergeCell ref="K440:K442"/>
    <mergeCell ref="K399:K400"/>
    <mergeCell ref="K403:K405"/>
    <mergeCell ref="K407:K410"/>
    <mergeCell ref="K412:K414"/>
    <mergeCell ref="K418:K419"/>
    <mergeCell ref="K420:K421"/>
    <mergeCell ref="K373:K375"/>
    <mergeCell ref="K379:K383"/>
    <mergeCell ref="K376:K378"/>
    <mergeCell ref="K384:K386"/>
    <mergeCell ref="K389:K393"/>
    <mergeCell ref="K394:K396"/>
    <mergeCell ref="K358:K359"/>
    <mergeCell ref="K362:K363"/>
    <mergeCell ref="K364:K365"/>
    <mergeCell ref="K367:K368"/>
    <mergeCell ref="K369:K370"/>
    <mergeCell ref="K371:K372"/>
    <mergeCell ref="K312:K321"/>
    <mergeCell ref="K328:K331"/>
    <mergeCell ref="K333:K334"/>
    <mergeCell ref="K335:K342"/>
    <mergeCell ref="K347:K348"/>
    <mergeCell ref="K354:K356"/>
    <mergeCell ref="K281:K282"/>
    <mergeCell ref="K285:K286"/>
    <mergeCell ref="K288:K289"/>
    <mergeCell ref="K291:K292"/>
    <mergeCell ref="K297:K302"/>
    <mergeCell ref="K303:K306"/>
    <mergeCell ref="K242:K243"/>
    <mergeCell ref="K246:K247"/>
    <mergeCell ref="K252:K253"/>
    <mergeCell ref="K256:K263"/>
    <mergeCell ref="K273:K274"/>
    <mergeCell ref="K275:K276"/>
    <mergeCell ref="K217:K218"/>
    <mergeCell ref="K229:K230"/>
    <mergeCell ref="K231:K232"/>
    <mergeCell ref="K233:K234"/>
    <mergeCell ref="K235:K236"/>
    <mergeCell ref="K239:K241"/>
    <mergeCell ref="K205:K206"/>
    <mergeCell ref="K207:K208"/>
    <mergeCell ref="K209:K210"/>
    <mergeCell ref="K211:K212"/>
    <mergeCell ref="K213:K214"/>
    <mergeCell ref="K215:K216"/>
    <mergeCell ref="K169:K178"/>
    <mergeCell ref="K179:K182"/>
    <mergeCell ref="K183:K186"/>
    <mergeCell ref="K189:K193"/>
    <mergeCell ref="K199:K200"/>
    <mergeCell ref="K201:K202"/>
    <mergeCell ref="K124:K125"/>
    <mergeCell ref="K117:K118"/>
    <mergeCell ref="K122:K123"/>
    <mergeCell ref="K127:K149"/>
    <mergeCell ref="K151:K155"/>
    <mergeCell ref="K156:K168"/>
    <mergeCell ref="K82:K84"/>
    <mergeCell ref="K85:K87"/>
    <mergeCell ref="K97:K102"/>
    <mergeCell ref="K104:K107"/>
    <mergeCell ref="K109:K110"/>
    <mergeCell ref="K115:K116"/>
    <mergeCell ref="K56:K58"/>
    <mergeCell ref="K60:K63"/>
    <mergeCell ref="K64:K67"/>
    <mergeCell ref="K68:K74"/>
    <mergeCell ref="K77:K78"/>
    <mergeCell ref="K79:K81"/>
    <mergeCell ref="A1:K1"/>
    <mergeCell ref="A2:D2"/>
    <mergeCell ref="F4:K4"/>
    <mergeCell ref="K7:K10"/>
    <mergeCell ref="K14:K16"/>
    <mergeCell ref="K39:K41"/>
  </mergeCells>
  <printOptions/>
  <pageMargins left="0.11811023622047245" right="0" top="0.15748031496062992" bottom="0" header="0" footer="0"/>
  <pageSetup fitToHeight="2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2017-02-16T07:35:26Z</cp:lastPrinted>
  <dcterms:created xsi:type="dcterms:W3CDTF">2008-11-25T09:15:55Z</dcterms:created>
  <dcterms:modified xsi:type="dcterms:W3CDTF">2017-02-16T07:37:02Z</dcterms:modified>
  <cp:category/>
  <cp:version/>
  <cp:contentType/>
  <cp:contentStatus/>
</cp:coreProperties>
</file>