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312" windowHeight="11016" tabRatio="969" activeTab="0"/>
  </bookViews>
  <sheets>
    <sheet name="2021 (проект)" sheetId="1" r:id="rId1"/>
    <sheet name="2021 (проект) (укор)" sheetId="2" r:id="rId2"/>
  </sheets>
  <definedNames/>
  <calcPr fullCalcOnLoad="1"/>
</workbook>
</file>

<file path=xl/sharedStrings.xml><?xml version="1.0" encoding="utf-8"?>
<sst xmlns="http://schemas.openxmlformats.org/spreadsheetml/2006/main" count="284" uniqueCount="74">
  <si>
    <t>Связь и информатика</t>
  </si>
  <si>
    <t>Другие вопросы в области образования</t>
  </si>
  <si>
    <t>Резервные фонды</t>
  </si>
  <si>
    <t>Наименование</t>
  </si>
  <si>
    <t>02</t>
  </si>
  <si>
    <t>08</t>
  </si>
  <si>
    <t>01</t>
  </si>
  <si>
    <t>06</t>
  </si>
  <si>
    <t>Образование</t>
  </si>
  <si>
    <t>07</t>
  </si>
  <si>
    <t>Общее образование</t>
  </si>
  <si>
    <t>09</t>
  </si>
  <si>
    <t>Охрана семьи и детства</t>
  </si>
  <si>
    <t>10</t>
  </si>
  <si>
    <t>04</t>
  </si>
  <si>
    <t>Общегосударственные вопросы</t>
  </si>
  <si>
    <t>12</t>
  </si>
  <si>
    <t>Другие общегосударственные вопросы</t>
  </si>
  <si>
    <t>14</t>
  </si>
  <si>
    <t>11</t>
  </si>
  <si>
    <t>Дотации бюджетам поселений</t>
  </si>
  <si>
    <t>03</t>
  </si>
  <si>
    <t>05</t>
  </si>
  <si>
    <t>Национальная экономика</t>
  </si>
  <si>
    <t>Другие вопросы в области национальной экономики</t>
  </si>
  <si>
    <t>Социальная политика</t>
  </si>
  <si>
    <t>13</t>
  </si>
  <si>
    <t>Физическая культура</t>
  </si>
  <si>
    <t>Физическая культура и спорт</t>
  </si>
  <si>
    <t>Национальная оборона</t>
  </si>
  <si>
    <t>Мобилизационная и вневойсковая подготовка</t>
  </si>
  <si>
    <t>Культура, кинематография</t>
  </si>
  <si>
    <t>Культура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</si>
  <si>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</si>
  <si>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</si>
  <si>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Социальное обеспечение населения</t>
  </si>
  <si>
    <t>Национальная безопасность и правоохранительная деятельность</t>
  </si>
  <si>
    <t>Пенсионное обеспечение</t>
  </si>
  <si>
    <t>Обеспечение деятельности Контрольно-счетной палаты</t>
  </si>
  <si>
    <t>Дошкольное образование</t>
  </si>
  <si>
    <t>Дорожное хозяйство (дорожные фонды)</t>
  </si>
  <si>
    <t>Обслуживание государственного и муниципального долга</t>
  </si>
  <si>
    <t>Жилищно-коммунальное хозяйство</t>
  </si>
  <si>
    <t>00</t>
  </si>
  <si>
    <t>Жилищное хозяйство</t>
  </si>
  <si>
    <t>рублей</t>
  </si>
  <si>
    <t>РЗ</t>
  </si>
  <si>
    <t>Пр</t>
  </si>
  <si>
    <t>Коммунальное  хозяйство</t>
  </si>
  <si>
    <t xml:space="preserve">Дополнительное образование детей
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</si>
  <si>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</si>
  <si>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</si>
  <si>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</si>
  <si>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</si>
  <si>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>Сельское хозяйство и рыболовство</t>
  </si>
  <si>
    <t>Судебная система</t>
  </si>
  <si>
    <t>300</t>
  </si>
  <si>
    <t>305</t>
  </si>
  <si>
    <t>357</t>
  </si>
  <si>
    <t>374</t>
  </si>
  <si>
    <t>492</t>
  </si>
  <si>
    <t>Всего</t>
  </si>
  <si>
    <t>% отклонения</t>
  </si>
  <si>
    <t>Анализ  расходов по разделам и подразделам, целевым статьям (муниципальным программам Поддорского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</t>
  </si>
  <si>
    <t>Другие вопросы в области культуры, кинематографии</t>
  </si>
  <si>
    <t>Транспорт</t>
  </si>
  <si>
    <t>исполнено 2019</t>
  </si>
  <si>
    <t>план 2020</t>
  </si>
  <si>
    <t>ожидаемое исполнение 2020</t>
  </si>
  <si>
    <t>отклонение 2021  от исполнения 2019 года</t>
  </si>
  <si>
    <t>отклонение от ожидаемого исполнения 2020 года</t>
  </si>
  <si>
    <t>Условно утверждаемые расходы</t>
  </si>
  <si>
    <t>в % к 2021 году</t>
  </si>
  <si>
    <t>в % к 2022 году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</si>
</sst>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_р_."/>
    <numFmt numFmtId="174" formatCode="#,##0.0_р_.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#,##0.00&quot;р.&quot;"/>
  </numFmts>
  <fonts count="50">
    <font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7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7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justify" wrapText="1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181" fontId="1" fillId="0" borderId="10" xfId="0" applyNumberFormat="1" applyFont="1" applyFill="1" applyBorder="1" applyAlignment="1">
      <alignment horizontal="left" vertical="justify" wrapText="1"/>
    </xf>
    <xf numFmtId="173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/>
    </xf>
    <xf numFmtId="0" fontId="47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73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/>
    </xf>
    <xf numFmtId="174" fontId="1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173" fontId="4" fillId="0" borderId="10" xfId="0" applyNumberFormat="1" applyFont="1" applyFill="1" applyBorder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Fill="1" applyAlignment="1">
      <alignment/>
    </xf>
    <xf numFmtId="0" fontId="49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14" fontId="48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75" zoomScaleNormal="75" zoomScalePageLayoutView="0" workbookViewId="0" topLeftCell="A1">
      <selection activeCell="I50" sqref="I50"/>
    </sheetView>
  </sheetViews>
  <sheetFormatPr defaultColWidth="9.00390625" defaultRowHeight="12.75"/>
  <cols>
    <col min="1" max="1" width="35.125" style="7" customWidth="1"/>
    <col min="2" max="2" width="0.5" style="7" hidden="1" customWidth="1"/>
    <col min="3" max="3" width="3.625" style="13" customWidth="1"/>
    <col min="4" max="4" width="2.875" style="13" customWidth="1"/>
    <col min="5" max="5" width="13.375" style="13" customWidth="1"/>
    <col min="6" max="6" width="12.625" style="13" customWidth="1"/>
    <col min="7" max="7" width="13.875" style="11" customWidth="1"/>
    <col min="8" max="8" width="11.50390625" style="13" customWidth="1"/>
    <col min="9" max="9" width="12.25390625" style="13" customWidth="1"/>
    <col min="10" max="10" width="11.50390625" style="8" customWidth="1"/>
    <col min="11" max="11" width="11.625" style="0" bestFit="1" customWidth="1"/>
    <col min="13" max="13" width="12.375" style="0" bestFit="1" customWidth="1"/>
  </cols>
  <sheetData>
    <row r="1" spans="1:10" ht="27" customHeight="1">
      <c r="A1" s="32" t="s">
        <v>63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2.75" customHeight="1">
      <c r="A2" s="6"/>
      <c r="B2" s="6"/>
      <c r="C2" s="12"/>
      <c r="D2" s="12"/>
      <c r="E2" s="12"/>
      <c r="F2" s="12"/>
      <c r="G2" s="12"/>
      <c r="H2" s="12"/>
      <c r="I2" s="12"/>
      <c r="J2" s="11" t="s">
        <v>45</v>
      </c>
    </row>
    <row r="3" spans="1:14" ht="53.25" customHeight="1">
      <c r="A3" s="14" t="s">
        <v>3</v>
      </c>
      <c r="B3" s="14"/>
      <c r="C3" s="18" t="s">
        <v>46</v>
      </c>
      <c r="D3" s="18" t="s">
        <v>47</v>
      </c>
      <c r="E3" s="21" t="s">
        <v>66</v>
      </c>
      <c r="F3" s="21" t="s">
        <v>67</v>
      </c>
      <c r="G3" s="14" t="s">
        <v>68</v>
      </c>
      <c r="H3" s="19">
        <v>2021</v>
      </c>
      <c r="I3" s="19">
        <v>2022</v>
      </c>
      <c r="J3" s="19">
        <v>2023</v>
      </c>
      <c r="K3" s="23" t="s">
        <v>69</v>
      </c>
      <c r="L3" s="23" t="s">
        <v>62</v>
      </c>
      <c r="M3" s="23" t="s">
        <v>70</v>
      </c>
      <c r="N3" s="23" t="s">
        <v>62</v>
      </c>
    </row>
    <row r="4" spans="1:14" ht="12.75" customHeight="1">
      <c r="A4" s="1" t="s">
        <v>15</v>
      </c>
      <c r="B4" s="1"/>
      <c r="C4" s="15" t="s">
        <v>6</v>
      </c>
      <c r="D4" s="15"/>
      <c r="E4" s="10">
        <f>SUM(E5:E10)</f>
        <v>23276717.43</v>
      </c>
      <c r="F4" s="28">
        <f>F5+F6+F7+F8+F9+F10</f>
        <v>24575650</v>
      </c>
      <c r="G4" s="28">
        <f>G5+G6+G7+G8+G9+G10</f>
        <v>24575650</v>
      </c>
      <c r="H4" s="28">
        <f>H5+H6+H7+H8+H9+H10</f>
        <v>24695600</v>
      </c>
      <c r="I4" s="28">
        <f>I5+I6+I7+I8+I9+I10</f>
        <v>20242250</v>
      </c>
      <c r="J4" s="28">
        <f>J5+J6+J7+J8+J9+J10</f>
        <v>19549950</v>
      </c>
      <c r="K4" s="17">
        <f>H4-E4</f>
        <v>1418882.5700000003</v>
      </c>
      <c r="L4" s="26">
        <f>H4/E4*100</f>
        <v>106.09571591985426</v>
      </c>
      <c r="M4" s="17">
        <f>H4-G4</f>
        <v>119950</v>
      </c>
      <c r="N4" s="26">
        <f>H4/G4*100</f>
        <v>100.48808475055593</v>
      </c>
    </row>
    <row r="5" spans="1:14" ht="36" customHeight="1">
      <c r="A5" s="1" t="s">
        <v>50</v>
      </c>
      <c r="B5" s="22">
        <v>300</v>
      </c>
      <c r="C5" s="15" t="s">
        <v>6</v>
      </c>
      <c r="D5" s="15" t="s">
        <v>4</v>
      </c>
      <c r="E5" s="10">
        <v>1495122.97</v>
      </c>
      <c r="F5" s="27">
        <v>1500000</v>
      </c>
      <c r="G5" s="10">
        <v>1500000</v>
      </c>
      <c r="H5" s="10">
        <v>1500000</v>
      </c>
      <c r="I5" s="10">
        <v>1263400</v>
      </c>
      <c r="J5" s="10">
        <v>1212600</v>
      </c>
      <c r="K5" s="17">
        <f aca="true" t="shared" si="0" ref="K5:K42">H5-E5</f>
        <v>4877.030000000028</v>
      </c>
      <c r="L5" s="26">
        <f aca="true" t="shared" si="1" ref="L5:L42">H5/E5*100</f>
        <v>100.32619591149749</v>
      </c>
      <c r="M5" s="17">
        <f aca="true" t="shared" si="2" ref="M5:M42">H5-G5</f>
        <v>0</v>
      </c>
      <c r="N5" s="26">
        <f aca="true" t="shared" si="3" ref="N5:N42">H5/G5*100</f>
        <v>100</v>
      </c>
    </row>
    <row r="6" spans="1:14" s="5" customFormat="1" ht="39" customHeight="1">
      <c r="A6" s="1" t="s">
        <v>34</v>
      </c>
      <c r="B6" s="15" t="s">
        <v>56</v>
      </c>
      <c r="C6" s="15" t="s">
        <v>6</v>
      </c>
      <c r="D6" s="15" t="s">
        <v>14</v>
      </c>
      <c r="E6" s="10">
        <v>19191912.85</v>
      </c>
      <c r="F6" s="27">
        <v>21191530</v>
      </c>
      <c r="G6" s="17">
        <v>21191530</v>
      </c>
      <c r="H6" s="10">
        <v>21832500</v>
      </c>
      <c r="I6" s="10">
        <v>17981600</v>
      </c>
      <c r="J6" s="10">
        <v>17334900</v>
      </c>
      <c r="K6" s="17">
        <f t="shared" si="0"/>
        <v>2640587.1499999985</v>
      </c>
      <c r="L6" s="26">
        <f t="shared" si="1"/>
        <v>113.75885338078741</v>
      </c>
      <c r="M6" s="17">
        <f t="shared" si="2"/>
        <v>640970</v>
      </c>
      <c r="N6" s="26">
        <f t="shared" si="3"/>
        <v>103.02465183023595</v>
      </c>
    </row>
    <row r="7" spans="1:14" ht="16.5" customHeight="1">
      <c r="A7" s="9" t="s">
        <v>55</v>
      </c>
      <c r="B7" s="15" t="s">
        <v>56</v>
      </c>
      <c r="C7" s="15" t="s">
        <v>6</v>
      </c>
      <c r="D7" s="15" t="s">
        <v>22</v>
      </c>
      <c r="E7" s="10">
        <v>2444</v>
      </c>
      <c r="F7" s="27">
        <v>2300</v>
      </c>
      <c r="G7" s="17">
        <v>2300</v>
      </c>
      <c r="H7" s="10">
        <v>4200</v>
      </c>
      <c r="I7" s="10">
        <v>12900</v>
      </c>
      <c r="J7" s="10">
        <v>1700</v>
      </c>
      <c r="K7" s="17">
        <f t="shared" si="0"/>
        <v>1756</v>
      </c>
      <c r="L7" s="26">
        <f t="shared" si="1"/>
        <v>171.84942716857609</v>
      </c>
      <c r="M7" s="17">
        <f t="shared" si="2"/>
        <v>1900</v>
      </c>
      <c r="N7" s="26">
        <f t="shared" si="3"/>
        <v>182.6086956521739</v>
      </c>
    </row>
    <row r="8" spans="1:14" ht="12.75">
      <c r="A8" s="4" t="s">
        <v>38</v>
      </c>
      <c r="B8" s="15" t="s">
        <v>57</v>
      </c>
      <c r="C8" s="15" t="s">
        <v>6</v>
      </c>
      <c r="D8" s="15" t="s">
        <v>7</v>
      </c>
      <c r="E8" s="10">
        <v>737000</v>
      </c>
      <c r="F8" s="27">
        <v>757700</v>
      </c>
      <c r="G8" s="17">
        <v>757700</v>
      </c>
      <c r="H8" s="17">
        <v>757700</v>
      </c>
      <c r="I8" s="17">
        <v>378850</v>
      </c>
      <c r="J8" s="17">
        <v>378850</v>
      </c>
      <c r="K8" s="17">
        <f t="shared" si="0"/>
        <v>20700</v>
      </c>
      <c r="L8" s="26">
        <f t="shared" si="1"/>
        <v>102.80868385345998</v>
      </c>
      <c r="M8" s="17">
        <f t="shared" si="2"/>
        <v>0</v>
      </c>
      <c r="N8" s="26">
        <f t="shared" si="3"/>
        <v>100</v>
      </c>
    </row>
    <row r="9" spans="1:14" ht="11.25" customHeight="1">
      <c r="A9" s="1" t="s">
        <v>2</v>
      </c>
      <c r="B9" s="15" t="s">
        <v>56</v>
      </c>
      <c r="C9" s="15" t="s">
        <v>6</v>
      </c>
      <c r="D9" s="15" t="s">
        <v>19</v>
      </c>
      <c r="E9" s="10">
        <v>0</v>
      </c>
      <c r="F9" s="27">
        <v>50000</v>
      </c>
      <c r="G9" s="17">
        <v>50000</v>
      </c>
      <c r="H9" s="17">
        <v>50000</v>
      </c>
      <c r="I9" s="17">
        <v>50000</v>
      </c>
      <c r="J9" s="17">
        <v>50000</v>
      </c>
      <c r="K9" s="17">
        <f t="shared" si="0"/>
        <v>50000</v>
      </c>
      <c r="L9" s="26" t="e">
        <f t="shared" si="1"/>
        <v>#DIV/0!</v>
      </c>
      <c r="M9" s="17">
        <f t="shared" si="2"/>
        <v>0</v>
      </c>
      <c r="N9" s="26">
        <f t="shared" si="3"/>
        <v>100</v>
      </c>
    </row>
    <row r="10" spans="1:14" ht="19.5" customHeight="1">
      <c r="A10" s="1" t="s">
        <v>17</v>
      </c>
      <c r="B10" s="15" t="s">
        <v>56</v>
      </c>
      <c r="C10" s="15" t="s">
        <v>6</v>
      </c>
      <c r="D10" s="15" t="s">
        <v>26</v>
      </c>
      <c r="E10" s="10">
        <v>1850237.61</v>
      </c>
      <c r="F10" s="27">
        <v>1074120</v>
      </c>
      <c r="G10" s="17">
        <v>1074120</v>
      </c>
      <c r="H10" s="10">
        <v>551200</v>
      </c>
      <c r="I10" s="10">
        <v>555500</v>
      </c>
      <c r="J10" s="10">
        <v>571900</v>
      </c>
      <c r="K10" s="17">
        <f t="shared" si="0"/>
        <v>-1299037.61</v>
      </c>
      <c r="L10" s="26">
        <f t="shared" si="1"/>
        <v>29.79076833272241</v>
      </c>
      <c r="M10" s="17">
        <f t="shared" si="2"/>
        <v>-522920</v>
      </c>
      <c r="N10" s="26">
        <f t="shared" si="3"/>
        <v>51.31642647004059</v>
      </c>
    </row>
    <row r="11" spans="1:14" ht="12.75">
      <c r="A11" s="1" t="s">
        <v>29</v>
      </c>
      <c r="B11" s="15" t="s">
        <v>56</v>
      </c>
      <c r="C11" s="15" t="s">
        <v>4</v>
      </c>
      <c r="D11" s="15"/>
      <c r="E11" s="10">
        <v>357800</v>
      </c>
      <c r="F11" s="28">
        <f>F12</f>
        <v>364000</v>
      </c>
      <c r="G11" s="28">
        <f>G12</f>
        <v>364000</v>
      </c>
      <c r="H11" s="28">
        <f>H12</f>
        <v>440100</v>
      </c>
      <c r="I11" s="28">
        <f>I12</f>
        <v>444600</v>
      </c>
      <c r="J11" s="28">
        <f>J12</f>
        <v>461700</v>
      </c>
      <c r="K11" s="17">
        <f t="shared" si="0"/>
        <v>82300</v>
      </c>
      <c r="L11" s="26">
        <f t="shared" si="1"/>
        <v>123.00167691447737</v>
      </c>
      <c r="M11" s="17">
        <f t="shared" si="2"/>
        <v>76100</v>
      </c>
      <c r="N11" s="26">
        <f t="shared" si="3"/>
        <v>120.9065934065934</v>
      </c>
    </row>
    <row r="12" spans="1:14" ht="12.75">
      <c r="A12" s="1" t="s">
        <v>30</v>
      </c>
      <c r="B12" s="15" t="s">
        <v>56</v>
      </c>
      <c r="C12" s="15" t="s">
        <v>4</v>
      </c>
      <c r="D12" s="15" t="s">
        <v>21</v>
      </c>
      <c r="E12" s="10">
        <v>357800</v>
      </c>
      <c r="F12" s="27">
        <v>364000</v>
      </c>
      <c r="G12" s="27">
        <v>364000</v>
      </c>
      <c r="H12" s="10">
        <v>440100</v>
      </c>
      <c r="I12" s="10">
        <v>444600</v>
      </c>
      <c r="J12" s="10">
        <v>461700</v>
      </c>
      <c r="K12" s="17">
        <f t="shared" si="0"/>
        <v>82300</v>
      </c>
      <c r="L12" s="26">
        <f t="shared" si="1"/>
        <v>123.00167691447737</v>
      </c>
      <c r="M12" s="17">
        <f t="shared" si="2"/>
        <v>76100</v>
      </c>
      <c r="N12" s="26">
        <f t="shared" si="3"/>
        <v>120.9065934065934</v>
      </c>
    </row>
    <row r="13" spans="1:14" ht="19.5">
      <c r="A13" s="1" t="s">
        <v>36</v>
      </c>
      <c r="B13" s="15" t="s">
        <v>56</v>
      </c>
      <c r="C13" s="15" t="s">
        <v>21</v>
      </c>
      <c r="D13" s="15"/>
      <c r="E13" s="10">
        <f aca="true" t="shared" si="4" ref="E13:J13">E14</f>
        <v>3070175.53</v>
      </c>
      <c r="F13" s="28">
        <f t="shared" si="4"/>
        <v>2790600</v>
      </c>
      <c r="G13" s="28">
        <f t="shared" si="4"/>
        <v>2790600</v>
      </c>
      <c r="H13" s="28">
        <f t="shared" si="4"/>
        <v>2753800</v>
      </c>
      <c r="I13" s="28">
        <f t="shared" si="4"/>
        <v>2441200</v>
      </c>
      <c r="J13" s="28">
        <f t="shared" si="4"/>
        <v>2374000</v>
      </c>
      <c r="K13" s="17">
        <f t="shared" si="0"/>
        <v>-316375.5299999998</v>
      </c>
      <c r="L13" s="26">
        <f t="shared" si="1"/>
        <v>89.69519732964585</v>
      </c>
      <c r="M13" s="17">
        <f t="shared" si="2"/>
        <v>-36800</v>
      </c>
      <c r="N13" s="26">
        <f t="shared" si="3"/>
        <v>98.68128717838458</v>
      </c>
    </row>
    <row r="14" spans="1:14" ht="24" customHeight="1">
      <c r="A14" s="3" t="s">
        <v>51</v>
      </c>
      <c r="B14" s="15" t="s">
        <v>56</v>
      </c>
      <c r="C14" s="15" t="s">
        <v>21</v>
      </c>
      <c r="D14" s="15" t="s">
        <v>11</v>
      </c>
      <c r="E14" s="10">
        <v>3070175.53</v>
      </c>
      <c r="F14" s="27">
        <v>2790600</v>
      </c>
      <c r="G14" s="10">
        <v>2790600</v>
      </c>
      <c r="H14" s="10">
        <v>2753800</v>
      </c>
      <c r="I14" s="10">
        <v>2441200</v>
      </c>
      <c r="J14" s="10">
        <v>2374000</v>
      </c>
      <c r="K14" s="17">
        <f t="shared" si="0"/>
        <v>-316375.5299999998</v>
      </c>
      <c r="L14" s="26">
        <f t="shared" si="1"/>
        <v>89.69519732964585</v>
      </c>
      <c r="M14" s="17">
        <f t="shared" si="2"/>
        <v>-36800</v>
      </c>
      <c r="N14" s="26">
        <f t="shared" si="3"/>
        <v>98.68128717838458</v>
      </c>
    </row>
    <row r="15" spans="1:14" ht="20.25" customHeight="1">
      <c r="A15" s="1" t="s">
        <v>23</v>
      </c>
      <c r="B15" s="20">
        <v>300</v>
      </c>
      <c r="C15" s="15" t="s">
        <v>14</v>
      </c>
      <c r="D15" s="15"/>
      <c r="E15" s="10">
        <f>SUM(E16:E20)</f>
        <v>17319197.91</v>
      </c>
      <c r="F15" s="28">
        <f>F16+F17+F18+F19+F20</f>
        <v>11111354.44</v>
      </c>
      <c r="G15" s="28">
        <f>G16+G17+G18+G19+G20</f>
        <v>11111354.44</v>
      </c>
      <c r="H15" s="28">
        <f>H16+H17+H18+H19+H20</f>
        <v>9889900</v>
      </c>
      <c r="I15" s="28">
        <f>I16+I17+I18+I19+I20</f>
        <v>9450900</v>
      </c>
      <c r="J15" s="28">
        <f>J16+J17+J18+J19+J20</f>
        <v>9520600</v>
      </c>
      <c r="K15" s="17">
        <f t="shared" si="0"/>
        <v>-7429297.91</v>
      </c>
      <c r="L15" s="26">
        <f t="shared" si="1"/>
        <v>57.103683735201336</v>
      </c>
      <c r="M15" s="17">
        <f t="shared" si="2"/>
        <v>-1221454.4399999995</v>
      </c>
      <c r="N15" s="26">
        <f t="shared" si="3"/>
        <v>89.00715077900081</v>
      </c>
    </row>
    <row r="16" spans="1:14" ht="14.25" customHeight="1">
      <c r="A16" s="3" t="s">
        <v>54</v>
      </c>
      <c r="B16" s="15" t="s">
        <v>56</v>
      </c>
      <c r="C16" s="15" t="s">
        <v>14</v>
      </c>
      <c r="D16" s="15" t="s">
        <v>22</v>
      </c>
      <c r="E16" s="10">
        <v>43800</v>
      </c>
      <c r="F16" s="27">
        <v>53800</v>
      </c>
      <c r="G16" s="17">
        <v>53800</v>
      </c>
      <c r="H16" s="10">
        <v>36100</v>
      </c>
      <c r="I16" s="10">
        <v>31100</v>
      </c>
      <c r="J16" s="10">
        <v>36100</v>
      </c>
      <c r="K16" s="17">
        <f t="shared" si="0"/>
        <v>-7700</v>
      </c>
      <c r="L16" s="26">
        <f t="shared" si="1"/>
        <v>82.42009132420091</v>
      </c>
      <c r="M16" s="17">
        <f t="shared" si="2"/>
        <v>-17700</v>
      </c>
      <c r="N16" s="26">
        <f t="shared" si="3"/>
        <v>67.1003717472119</v>
      </c>
    </row>
    <row r="17" spans="1:14" ht="14.25" customHeight="1">
      <c r="A17" s="3" t="s">
        <v>65</v>
      </c>
      <c r="B17" s="15"/>
      <c r="C17" s="15" t="s">
        <v>14</v>
      </c>
      <c r="D17" s="15" t="s">
        <v>5</v>
      </c>
      <c r="E17" s="10">
        <v>0</v>
      </c>
      <c r="F17" s="27">
        <v>4071700</v>
      </c>
      <c r="G17" s="17">
        <v>4071700</v>
      </c>
      <c r="H17" s="10">
        <v>4448400</v>
      </c>
      <c r="I17" s="10">
        <v>4448400</v>
      </c>
      <c r="J17" s="10">
        <v>4448400</v>
      </c>
      <c r="K17" s="17">
        <f t="shared" si="0"/>
        <v>4448400</v>
      </c>
      <c r="L17" s="26" t="e">
        <f t="shared" si="1"/>
        <v>#DIV/0!</v>
      </c>
      <c r="M17" s="17">
        <f t="shared" si="2"/>
        <v>376700</v>
      </c>
      <c r="N17" s="26">
        <f t="shared" si="3"/>
        <v>109.25166392415943</v>
      </c>
    </row>
    <row r="18" spans="1:14" ht="12.75">
      <c r="A18" s="1" t="s">
        <v>40</v>
      </c>
      <c r="B18" s="20">
        <v>300</v>
      </c>
      <c r="C18" s="15" t="s">
        <v>14</v>
      </c>
      <c r="D18" s="15" t="s">
        <v>11</v>
      </c>
      <c r="E18" s="10">
        <v>6989536.91</v>
      </c>
      <c r="F18" s="27">
        <v>4618063.49</v>
      </c>
      <c r="G18" s="17">
        <v>4618063.49</v>
      </c>
      <c r="H18" s="10">
        <v>5130100</v>
      </c>
      <c r="I18" s="10">
        <v>4805400</v>
      </c>
      <c r="J18" s="10">
        <v>4876100</v>
      </c>
      <c r="K18" s="17">
        <f t="shared" si="0"/>
        <v>-1859436.9100000001</v>
      </c>
      <c r="L18" s="26">
        <f t="shared" si="1"/>
        <v>73.39685112271623</v>
      </c>
      <c r="M18" s="17">
        <f t="shared" si="2"/>
        <v>512036.5099999998</v>
      </c>
      <c r="N18" s="26">
        <f t="shared" si="3"/>
        <v>111.08768883556428</v>
      </c>
    </row>
    <row r="19" spans="1:14" ht="12.75">
      <c r="A19" s="1" t="s">
        <v>0</v>
      </c>
      <c r="B19" s="20">
        <v>300</v>
      </c>
      <c r="C19" s="15" t="s">
        <v>14</v>
      </c>
      <c r="D19" s="15" t="s">
        <v>13</v>
      </c>
      <c r="E19" s="10">
        <v>114250</v>
      </c>
      <c r="F19" s="27">
        <v>383460</v>
      </c>
      <c r="G19" s="17">
        <v>383460</v>
      </c>
      <c r="H19" s="10">
        <v>10000</v>
      </c>
      <c r="I19" s="10">
        <v>10000</v>
      </c>
      <c r="J19" s="10">
        <v>10000</v>
      </c>
      <c r="K19" s="17">
        <f t="shared" si="0"/>
        <v>-104250</v>
      </c>
      <c r="L19" s="26">
        <f t="shared" si="1"/>
        <v>8.752735229759299</v>
      </c>
      <c r="M19" s="17">
        <f t="shared" si="2"/>
        <v>-373460</v>
      </c>
      <c r="N19" s="26">
        <f t="shared" si="3"/>
        <v>2.607833933135138</v>
      </c>
    </row>
    <row r="20" spans="1:14" ht="12.75">
      <c r="A20" s="1" t="s">
        <v>24</v>
      </c>
      <c r="B20" s="20">
        <v>300</v>
      </c>
      <c r="C20" s="15" t="s">
        <v>14</v>
      </c>
      <c r="D20" s="15" t="s">
        <v>16</v>
      </c>
      <c r="E20" s="10">
        <v>10171611</v>
      </c>
      <c r="F20" s="27">
        <v>1984330.95</v>
      </c>
      <c r="G20" s="17">
        <v>1984330.95</v>
      </c>
      <c r="H20" s="10">
        <v>265300</v>
      </c>
      <c r="I20" s="10">
        <v>156000</v>
      </c>
      <c r="J20" s="10">
        <v>150000</v>
      </c>
      <c r="K20" s="17">
        <f t="shared" si="0"/>
        <v>-9906311</v>
      </c>
      <c r="L20" s="26">
        <f t="shared" si="1"/>
        <v>2.6082397370485366</v>
      </c>
      <c r="M20" s="17">
        <f t="shared" si="2"/>
        <v>-1719030.95</v>
      </c>
      <c r="N20" s="26">
        <f t="shared" si="3"/>
        <v>13.369745606195377</v>
      </c>
    </row>
    <row r="21" spans="1:14" ht="18" customHeight="1">
      <c r="A21" s="3" t="s">
        <v>42</v>
      </c>
      <c r="B21" s="15" t="s">
        <v>56</v>
      </c>
      <c r="C21" s="15" t="s">
        <v>22</v>
      </c>
      <c r="D21" s="15" t="s">
        <v>43</v>
      </c>
      <c r="E21" s="10">
        <f>SUM(E22:E23)</f>
        <v>2695481.07</v>
      </c>
      <c r="F21" s="28">
        <f>F22+F23</f>
        <v>2741922.48</v>
      </c>
      <c r="G21" s="28">
        <f>G22+G23</f>
        <v>2741922.48</v>
      </c>
      <c r="H21" s="28">
        <f>H22+H23</f>
        <v>5550368.48</v>
      </c>
      <c r="I21" s="28">
        <f>I22+I23</f>
        <v>846700</v>
      </c>
      <c r="J21" s="28">
        <f>J22+J23</f>
        <v>846700</v>
      </c>
      <c r="K21" s="17">
        <f t="shared" si="0"/>
        <v>2854887.4100000006</v>
      </c>
      <c r="L21" s="26">
        <f t="shared" si="1"/>
        <v>205.9138363750409</v>
      </c>
      <c r="M21" s="17">
        <f t="shared" si="2"/>
        <v>2808446.0000000005</v>
      </c>
      <c r="N21" s="26">
        <f t="shared" si="3"/>
        <v>202.4261634121764</v>
      </c>
    </row>
    <row r="22" spans="1:14" ht="12" customHeight="1">
      <c r="A22" s="3" t="s">
        <v>44</v>
      </c>
      <c r="B22" s="20">
        <v>300</v>
      </c>
      <c r="C22" s="15" t="s">
        <v>22</v>
      </c>
      <c r="D22" s="15" t="s">
        <v>6</v>
      </c>
      <c r="E22" s="10">
        <v>345804.52</v>
      </c>
      <c r="F22" s="27">
        <v>387300</v>
      </c>
      <c r="G22" s="17">
        <v>387300</v>
      </c>
      <c r="H22" s="10">
        <v>4939268.48</v>
      </c>
      <c r="I22" s="10">
        <v>359600</v>
      </c>
      <c r="J22" s="10">
        <v>359600</v>
      </c>
      <c r="K22" s="17">
        <f t="shared" si="0"/>
        <v>4593463.960000001</v>
      </c>
      <c r="L22" s="26">
        <f t="shared" si="1"/>
        <v>1428.3412142790962</v>
      </c>
      <c r="M22" s="17">
        <f t="shared" si="2"/>
        <v>4551968.48</v>
      </c>
      <c r="N22" s="26">
        <f t="shared" si="3"/>
        <v>1275.3081538858767</v>
      </c>
    </row>
    <row r="23" spans="1:14" ht="12.75">
      <c r="A23" s="3" t="s">
        <v>48</v>
      </c>
      <c r="B23" s="20">
        <v>300</v>
      </c>
      <c r="C23" s="15" t="s">
        <v>22</v>
      </c>
      <c r="D23" s="15" t="s">
        <v>4</v>
      </c>
      <c r="E23" s="10">
        <v>2349676.55</v>
      </c>
      <c r="F23" s="27">
        <v>2354622.48</v>
      </c>
      <c r="G23" s="17">
        <v>2354622.48</v>
      </c>
      <c r="H23" s="10">
        <v>611100</v>
      </c>
      <c r="I23" s="10">
        <v>487100</v>
      </c>
      <c r="J23" s="10">
        <v>487100</v>
      </c>
      <c r="K23" s="17">
        <f t="shared" si="0"/>
        <v>-1738576.5499999998</v>
      </c>
      <c r="L23" s="26">
        <f t="shared" si="1"/>
        <v>26.00783499328876</v>
      </c>
      <c r="M23" s="17">
        <f t="shared" si="2"/>
        <v>-1743522.48</v>
      </c>
      <c r="N23" s="26">
        <f t="shared" si="3"/>
        <v>25.95320503353047</v>
      </c>
    </row>
    <row r="24" spans="1:14" ht="12.75">
      <c r="A24" s="1" t="s">
        <v>8</v>
      </c>
      <c r="B24" s="15" t="s">
        <v>56</v>
      </c>
      <c r="C24" s="15" t="s">
        <v>9</v>
      </c>
      <c r="D24" s="15" t="s">
        <v>43</v>
      </c>
      <c r="E24" s="10">
        <f>SUM(E25:E29)</f>
        <v>52065284.46</v>
      </c>
      <c r="F24" s="28">
        <f>F25+F26+F27+F28+F29</f>
        <v>52906338.29</v>
      </c>
      <c r="G24" s="28">
        <f>G25+G26+G27+G28+G29</f>
        <v>53375038.29</v>
      </c>
      <c r="H24" s="28">
        <f>H25+H26+H27+H28+H29</f>
        <v>45743950</v>
      </c>
      <c r="I24" s="28">
        <f>I25+I26+I27+I28+I29</f>
        <v>37975450</v>
      </c>
      <c r="J24" s="28">
        <f>J25+J26+J27+J28+J29</f>
        <v>37869450</v>
      </c>
      <c r="K24" s="17">
        <f t="shared" si="0"/>
        <v>-6321334.460000001</v>
      </c>
      <c r="L24" s="26">
        <f t="shared" si="1"/>
        <v>87.85883045572052</v>
      </c>
      <c r="M24" s="17">
        <f t="shared" si="2"/>
        <v>-7631088.289999999</v>
      </c>
      <c r="N24" s="26">
        <f t="shared" si="3"/>
        <v>85.70288933838627</v>
      </c>
    </row>
    <row r="25" spans="1:14" ht="12.75">
      <c r="A25" s="1" t="s">
        <v>39</v>
      </c>
      <c r="B25" s="15" t="s">
        <v>59</v>
      </c>
      <c r="C25" s="15" t="s">
        <v>9</v>
      </c>
      <c r="D25" s="15" t="s">
        <v>6</v>
      </c>
      <c r="E25" s="10">
        <v>16477081.38</v>
      </c>
      <c r="F25" s="27">
        <v>15256955</v>
      </c>
      <c r="G25" s="17">
        <v>15256955</v>
      </c>
      <c r="H25" s="10">
        <v>14006000</v>
      </c>
      <c r="I25" s="10">
        <v>11135900</v>
      </c>
      <c r="J25" s="10">
        <v>11135900</v>
      </c>
      <c r="K25" s="17">
        <f t="shared" si="0"/>
        <v>-2471081.380000001</v>
      </c>
      <c r="L25" s="26">
        <f t="shared" si="1"/>
        <v>85.00291815637073</v>
      </c>
      <c r="M25" s="17">
        <f t="shared" si="2"/>
        <v>-1250955</v>
      </c>
      <c r="N25" s="26">
        <f t="shared" si="3"/>
        <v>91.80075578645935</v>
      </c>
    </row>
    <row r="26" spans="1:14" ht="12.75">
      <c r="A26" s="1" t="s">
        <v>10</v>
      </c>
      <c r="B26" s="15" t="s">
        <v>59</v>
      </c>
      <c r="C26" s="15" t="s">
        <v>9</v>
      </c>
      <c r="D26" s="15" t="s">
        <v>4</v>
      </c>
      <c r="E26" s="10">
        <v>26435255.23</v>
      </c>
      <c r="F26" s="27">
        <v>28929548.29</v>
      </c>
      <c r="G26" s="17">
        <v>29398248.29</v>
      </c>
      <c r="H26" s="10">
        <v>22958800</v>
      </c>
      <c r="I26" s="10">
        <v>19450100</v>
      </c>
      <c r="J26" s="10">
        <v>19450100</v>
      </c>
      <c r="K26" s="17">
        <f t="shared" si="0"/>
        <v>-3476455.2300000004</v>
      </c>
      <c r="L26" s="26">
        <f t="shared" si="1"/>
        <v>86.84917092816735</v>
      </c>
      <c r="M26" s="17">
        <f t="shared" si="2"/>
        <v>-6439448.289999999</v>
      </c>
      <c r="N26" s="26">
        <f t="shared" si="3"/>
        <v>78.09580956498549</v>
      </c>
    </row>
    <row r="27" spans="1:14" ht="10.5" customHeight="1">
      <c r="A27" s="24" t="s">
        <v>49</v>
      </c>
      <c r="B27" s="15" t="s">
        <v>58</v>
      </c>
      <c r="C27" s="15" t="s">
        <v>9</v>
      </c>
      <c r="D27" s="15" t="s">
        <v>21</v>
      </c>
      <c r="E27" s="10">
        <v>4571336.44</v>
      </c>
      <c r="F27" s="27">
        <v>4230250</v>
      </c>
      <c r="G27" s="17">
        <v>4230250</v>
      </c>
      <c r="H27" s="10">
        <v>4148900</v>
      </c>
      <c r="I27" s="10">
        <v>3407500</v>
      </c>
      <c r="J27" s="10">
        <v>3301500</v>
      </c>
      <c r="K27" s="17">
        <f t="shared" si="0"/>
        <v>-422436.4400000004</v>
      </c>
      <c r="L27" s="26">
        <f t="shared" si="1"/>
        <v>90.75901663453149</v>
      </c>
      <c r="M27" s="17">
        <f t="shared" si="2"/>
        <v>-81350</v>
      </c>
      <c r="N27" s="26">
        <f t="shared" si="3"/>
        <v>98.0769458069854</v>
      </c>
    </row>
    <row r="28" spans="1:14" ht="12.75">
      <c r="A28" s="1" t="s">
        <v>52</v>
      </c>
      <c r="B28" s="15" t="s">
        <v>56</v>
      </c>
      <c r="C28" s="15" t="s">
        <v>9</v>
      </c>
      <c r="D28" s="15" t="s">
        <v>9</v>
      </c>
      <c r="E28" s="10">
        <v>358879.49</v>
      </c>
      <c r="F28" s="27">
        <v>126760</v>
      </c>
      <c r="G28" s="17">
        <v>126760</v>
      </c>
      <c r="H28" s="10">
        <v>334350</v>
      </c>
      <c r="I28" s="10">
        <v>334350</v>
      </c>
      <c r="J28" s="10">
        <v>334350</v>
      </c>
      <c r="K28" s="17">
        <f t="shared" si="0"/>
        <v>-24529.48999999999</v>
      </c>
      <c r="L28" s="26">
        <f t="shared" si="1"/>
        <v>93.16497858375801</v>
      </c>
      <c r="M28" s="17">
        <f t="shared" si="2"/>
        <v>207590</v>
      </c>
      <c r="N28" s="26">
        <f t="shared" si="3"/>
        <v>263.7661722940991</v>
      </c>
    </row>
    <row r="29" spans="1:14" ht="12.75">
      <c r="A29" s="4" t="s">
        <v>1</v>
      </c>
      <c r="B29" s="15" t="s">
        <v>59</v>
      </c>
      <c r="C29" s="15" t="s">
        <v>9</v>
      </c>
      <c r="D29" s="15" t="s">
        <v>11</v>
      </c>
      <c r="E29" s="10">
        <v>4222731.92</v>
      </c>
      <c r="F29" s="27">
        <v>4362825</v>
      </c>
      <c r="G29" s="17">
        <v>4362825</v>
      </c>
      <c r="H29" s="10">
        <v>4295900</v>
      </c>
      <c r="I29" s="10">
        <v>3647600</v>
      </c>
      <c r="J29" s="10">
        <v>3647600</v>
      </c>
      <c r="K29" s="17">
        <f t="shared" si="0"/>
        <v>73168.08000000007</v>
      </c>
      <c r="L29" s="26">
        <f t="shared" si="1"/>
        <v>101.73271904033159</v>
      </c>
      <c r="M29" s="17">
        <f t="shared" si="2"/>
        <v>-66925</v>
      </c>
      <c r="N29" s="26">
        <f t="shared" si="3"/>
        <v>98.46601685834293</v>
      </c>
    </row>
    <row r="30" spans="1:14" ht="12.75">
      <c r="A30" s="1" t="s">
        <v>31</v>
      </c>
      <c r="B30" s="15" t="s">
        <v>58</v>
      </c>
      <c r="C30" s="15" t="s">
        <v>5</v>
      </c>
      <c r="D30" s="15"/>
      <c r="E30" s="10">
        <f>SUM(E31:E32)</f>
        <v>34075781.85</v>
      </c>
      <c r="F30" s="28">
        <f>F31+F32</f>
        <v>32364450.05</v>
      </c>
      <c r="G30" s="28">
        <f>G31+G32</f>
        <v>32364450.05</v>
      </c>
      <c r="H30" s="28">
        <f>H31+H32</f>
        <v>29995500</v>
      </c>
      <c r="I30" s="28">
        <f>I31+I32</f>
        <v>23149200</v>
      </c>
      <c r="J30" s="28">
        <f>J31+J32</f>
        <v>22216000</v>
      </c>
      <c r="K30" s="17">
        <f t="shared" si="0"/>
        <v>-4080281.8500000015</v>
      </c>
      <c r="L30" s="26">
        <f t="shared" si="1"/>
        <v>88.02585992608705</v>
      </c>
      <c r="M30" s="17">
        <f t="shared" si="2"/>
        <v>-2368950.0500000007</v>
      </c>
      <c r="N30" s="26">
        <f t="shared" si="3"/>
        <v>92.68039454914204</v>
      </c>
    </row>
    <row r="31" spans="1:14" ht="12.75">
      <c r="A31" s="1" t="s">
        <v>32</v>
      </c>
      <c r="B31" s="15" t="s">
        <v>58</v>
      </c>
      <c r="C31" s="15" t="s">
        <v>5</v>
      </c>
      <c r="D31" s="15" t="s">
        <v>6</v>
      </c>
      <c r="E31" s="10">
        <v>31904481.85</v>
      </c>
      <c r="F31" s="27">
        <v>26880650.05</v>
      </c>
      <c r="G31" s="17">
        <v>26880650.05</v>
      </c>
      <c r="H31" s="10">
        <v>24393000</v>
      </c>
      <c r="I31" s="10">
        <v>18430500</v>
      </c>
      <c r="J31" s="10">
        <v>17686900</v>
      </c>
      <c r="K31" s="17">
        <f t="shared" si="0"/>
        <v>-7511481.8500000015</v>
      </c>
      <c r="L31" s="26">
        <f t="shared" si="1"/>
        <v>76.45634276301529</v>
      </c>
      <c r="M31" s="17">
        <f t="shared" si="2"/>
        <v>-2487650.0500000007</v>
      </c>
      <c r="N31" s="26">
        <f t="shared" si="3"/>
        <v>90.74557331994284</v>
      </c>
    </row>
    <row r="32" spans="1:14" ht="12.75">
      <c r="A32" s="1" t="s">
        <v>64</v>
      </c>
      <c r="B32" s="15"/>
      <c r="C32" s="15" t="s">
        <v>5</v>
      </c>
      <c r="D32" s="15" t="s">
        <v>14</v>
      </c>
      <c r="E32" s="10">
        <v>2171300</v>
      </c>
      <c r="F32" s="27">
        <v>5483800</v>
      </c>
      <c r="G32" s="17">
        <v>5483800</v>
      </c>
      <c r="H32" s="10">
        <v>5602500</v>
      </c>
      <c r="I32" s="10">
        <v>4718700</v>
      </c>
      <c r="J32" s="10">
        <v>4529100</v>
      </c>
      <c r="K32" s="17">
        <f t="shared" si="0"/>
        <v>3431200</v>
      </c>
      <c r="L32" s="26">
        <f>H32/E32*100</f>
        <v>258.02514622576336</v>
      </c>
      <c r="M32" s="17">
        <f>H32-G32</f>
        <v>118700</v>
      </c>
      <c r="N32" s="26">
        <f t="shared" si="3"/>
        <v>102.16455742368431</v>
      </c>
    </row>
    <row r="33" spans="1:14" ht="12.75">
      <c r="A33" s="1" t="s">
        <v>25</v>
      </c>
      <c r="B33" s="22">
        <v>300</v>
      </c>
      <c r="C33" s="15" t="s">
        <v>13</v>
      </c>
      <c r="D33" s="15"/>
      <c r="E33" s="10">
        <f>SUM(E34:E36)</f>
        <v>7536394.92</v>
      </c>
      <c r="F33" s="28">
        <f>F34+F35+F36</f>
        <v>6507574.95</v>
      </c>
      <c r="G33" s="28">
        <f>G34+G35+G36</f>
        <v>6507574.95</v>
      </c>
      <c r="H33" s="28">
        <f>H34+H35+H36</f>
        <v>7075240</v>
      </c>
      <c r="I33" s="28">
        <f>I34+I35+I36</f>
        <v>2850120</v>
      </c>
      <c r="J33" s="28">
        <f>J34+J35+J36</f>
        <v>2775620</v>
      </c>
      <c r="K33" s="17">
        <f t="shared" si="0"/>
        <v>-461154.9199999999</v>
      </c>
      <c r="L33" s="26">
        <f t="shared" si="1"/>
        <v>93.88096132308311</v>
      </c>
      <c r="M33" s="17">
        <f t="shared" si="2"/>
        <v>567665.0499999998</v>
      </c>
      <c r="N33" s="26">
        <f t="shared" si="3"/>
        <v>108.72314271232482</v>
      </c>
    </row>
    <row r="34" spans="1:14" ht="12.75">
      <c r="A34" s="2" t="s">
        <v>37</v>
      </c>
      <c r="B34" s="22">
        <v>300</v>
      </c>
      <c r="C34" s="15" t="s">
        <v>13</v>
      </c>
      <c r="D34" s="15" t="s">
        <v>6</v>
      </c>
      <c r="E34" s="10">
        <v>2496607.1</v>
      </c>
      <c r="F34" s="27">
        <v>2290650</v>
      </c>
      <c r="G34" s="17">
        <v>2290650</v>
      </c>
      <c r="H34" s="10">
        <v>2200000</v>
      </c>
      <c r="I34" s="10">
        <v>1853000</v>
      </c>
      <c r="J34" s="10">
        <v>1778500</v>
      </c>
      <c r="K34" s="17">
        <f t="shared" si="0"/>
        <v>-296607.1000000001</v>
      </c>
      <c r="L34" s="26">
        <f t="shared" si="1"/>
        <v>88.1195923860026</v>
      </c>
      <c r="M34" s="17">
        <f t="shared" si="2"/>
        <v>-90650</v>
      </c>
      <c r="N34" s="26">
        <f t="shared" si="3"/>
        <v>96.04260799336433</v>
      </c>
    </row>
    <row r="35" spans="1:14" ht="12.75">
      <c r="A35" s="2" t="s">
        <v>35</v>
      </c>
      <c r="B35" s="22">
        <v>300</v>
      </c>
      <c r="C35" s="15" t="s">
        <v>13</v>
      </c>
      <c r="D35" s="15" t="s">
        <v>21</v>
      </c>
      <c r="E35" s="10">
        <v>5000</v>
      </c>
      <c r="F35" s="27">
        <v>5000</v>
      </c>
      <c r="G35" s="17">
        <v>5000</v>
      </c>
      <c r="H35" s="10">
        <v>5000</v>
      </c>
      <c r="I35" s="10">
        <v>0</v>
      </c>
      <c r="J35" s="10">
        <v>0</v>
      </c>
      <c r="K35" s="17">
        <f t="shared" si="0"/>
        <v>0</v>
      </c>
      <c r="L35" s="26">
        <f t="shared" si="1"/>
        <v>100</v>
      </c>
      <c r="M35" s="17">
        <f t="shared" si="2"/>
        <v>0</v>
      </c>
      <c r="N35" s="26">
        <f t="shared" si="3"/>
        <v>100</v>
      </c>
    </row>
    <row r="36" spans="1:14" ht="12.75">
      <c r="A36" s="1" t="s">
        <v>12</v>
      </c>
      <c r="B36" s="22">
        <v>300</v>
      </c>
      <c r="C36" s="15" t="s">
        <v>13</v>
      </c>
      <c r="D36" s="15" t="s">
        <v>14</v>
      </c>
      <c r="E36" s="10">
        <v>5034787.82</v>
      </c>
      <c r="F36" s="27">
        <v>4211924.95</v>
      </c>
      <c r="G36" s="17">
        <v>4211924.95</v>
      </c>
      <c r="H36" s="10">
        <v>4870240</v>
      </c>
      <c r="I36" s="10">
        <v>997120</v>
      </c>
      <c r="J36" s="10">
        <v>997120</v>
      </c>
      <c r="K36" s="17">
        <f t="shared" si="0"/>
        <v>-164547.8200000003</v>
      </c>
      <c r="L36" s="26">
        <f t="shared" si="1"/>
        <v>96.73178243288909</v>
      </c>
      <c r="M36" s="17">
        <f t="shared" si="2"/>
        <v>658315.0499999998</v>
      </c>
      <c r="N36" s="26">
        <f t="shared" si="3"/>
        <v>115.62979060203816</v>
      </c>
    </row>
    <row r="37" spans="1:14" ht="12.75">
      <c r="A37" s="4" t="s">
        <v>28</v>
      </c>
      <c r="B37" s="22">
        <v>357</v>
      </c>
      <c r="C37" s="16">
        <v>11</v>
      </c>
      <c r="D37" s="15"/>
      <c r="E37" s="10">
        <f>SUM(E38)</f>
        <v>2140960</v>
      </c>
      <c r="F37" s="28">
        <f>F38</f>
        <v>1895000</v>
      </c>
      <c r="G37" s="28">
        <f>G38</f>
        <v>1895000</v>
      </c>
      <c r="H37" s="28">
        <f>H38</f>
        <v>1905200</v>
      </c>
      <c r="I37" s="28">
        <f>I38</f>
        <v>1613800</v>
      </c>
      <c r="J37" s="28">
        <f>J38</f>
        <v>1551300</v>
      </c>
      <c r="K37" s="17">
        <f t="shared" si="0"/>
        <v>-235760</v>
      </c>
      <c r="L37" s="26">
        <f t="shared" si="1"/>
        <v>88.98811748000897</v>
      </c>
      <c r="M37" s="17">
        <f t="shared" si="2"/>
        <v>10200</v>
      </c>
      <c r="N37" s="26">
        <f t="shared" si="3"/>
        <v>100.53825857519789</v>
      </c>
    </row>
    <row r="38" spans="1:14" ht="12.75">
      <c r="A38" s="4" t="s">
        <v>27</v>
      </c>
      <c r="B38" s="22">
        <v>357</v>
      </c>
      <c r="C38" s="16">
        <v>11</v>
      </c>
      <c r="D38" s="15" t="s">
        <v>6</v>
      </c>
      <c r="E38" s="10">
        <v>2140960</v>
      </c>
      <c r="F38" s="27">
        <v>1895000</v>
      </c>
      <c r="G38" s="27">
        <v>1895000</v>
      </c>
      <c r="H38" s="10">
        <v>1905200</v>
      </c>
      <c r="I38" s="10">
        <v>1613800</v>
      </c>
      <c r="J38" s="10">
        <v>1551300</v>
      </c>
      <c r="K38" s="17">
        <f t="shared" si="0"/>
        <v>-235760</v>
      </c>
      <c r="L38" s="26">
        <f t="shared" si="1"/>
        <v>88.98811748000897</v>
      </c>
      <c r="M38" s="17">
        <f t="shared" si="2"/>
        <v>10200</v>
      </c>
      <c r="N38" s="26">
        <f t="shared" si="3"/>
        <v>100.53825857519789</v>
      </c>
    </row>
    <row r="39" spans="1:14" ht="12" customHeight="1">
      <c r="A39" s="1" t="s">
        <v>41</v>
      </c>
      <c r="B39" s="15" t="s">
        <v>60</v>
      </c>
      <c r="C39" s="15" t="s">
        <v>26</v>
      </c>
      <c r="D39" s="15"/>
      <c r="E39" s="10">
        <f>E40</f>
        <v>5837.53</v>
      </c>
      <c r="F39" s="28">
        <v>10000</v>
      </c>
      <c r="G39" s="28">
        <v>10000</v>
      </c>
      <c r="H39" s="28">
        <f>H40</f>
        <v>10000</v>
      </c>
      <c r="I39" s="28">
        <f>I40</f>
        <v>10000</v>
      </c>
      <c r="J39" s="28">
        <f>J40</f>
        <v>10000</v>
      </c>
      <c r="K39" s="17">
        <f t="shared" si="0"/>
        <v>4162.47</v>
      </c>
      <c r="L39" s="26">
        <f t="shared" si="1"/>
        <v>171.30532948010546</v>
      </c>
      <c r="M39" s="17">
        <f t="shared" si="2"/>
        <v>0</v>
      </c>
      <c r="N39" s="26">
        <f t="shared" si="3"/>
        <v>100</v>
      </c>
    </row>
    <row r="40" spans="1:14" ht="19.5">
      <c r="A40" s="1" t="s">
        <v>33</v>
      </c>
      <c r="B40" s="15" t="s">
        <v>60</v>
      </c>
      <c r="C40" s="15" t="s">
        <v>26</v>
      </c>
      <c r="D40" s="15" t="s">
        <v>6</v>
      </c>
      <c r="E40" s="10">
        <v>5837.53</v>
      </c>
      <c r="F40" s="27">
        <f>F39</f>
        <v>10000</v>
      </c>
      <c r="G40" s="27">
        <f>G39</f>
        <v>10000</v>
      </c>
      <c r="H40" s="27">
        <v>10000</v>
      </c>
      <c r="I40" s="27">
        <v>10000</v>
      </c>
      <c r="J40" s="27">
        <v>10000</v>
      </c>
      <c r="K40" s="17">
        <f t="shared" si="0"/>
        <v>4162.47</v>
      </c>
      <c r="L40" s="26">
        <f t="shared" si="1"/>
        <v>171.30532948010546</v>
      </c>
      <c r="M40" s="17">
        <f t="shared" si="2"/>
        <v>0</v>
      </c>
      <c r="N40" s="26">
        <f t="shared" si="3"/>
        <v>100</v>
      </c>
    </row>
    <row r="41" spans="1:14" ht="19.5">
      <c r="A41" s="1" t="s">
        <v>53</v>
      </c>
      <c r="B41" s="15" t="s">
        <v>60</v>
      </c>
      <c r="C41" s="15" t="s">
        <v>18</v>
      </c>
      <c r="D41" s="15"/>
      <c r="E41" s="10">
        <f>E42</f>
        <v>7063800</v>
      </c>
      <c r="F41" s="28">
        <v>7849200</v>
      </c>
      <c r="G41" s="28">
        <v>7849200</v>
      </c>
      <c r="H41" s="28">
        <f>H42</f>
        <v>9660700</v>
      </c>
      <c r="I41" s="28">
        <f>I42</f>
        <v>7466300</v>
      </c>
      <c r="J41" s="28">
        <f>J42</f>
        <v>7434800</v>
      </c>
      <c r="K41" s="17">
        <f t="shared" si="0"/>
        <v>2596900</v>
      </c>
      <c r="L41" s="26">
        <f t="shared" si="1"/>
        <v>136.76349840029448</v>
      </c>
      <c r="M41" s="17">
        <f t="shared" si="2"/>
        <v>1811500</v>
      </c>
      <c r="N41" s="26">
        <f t="shared" si="3"/>
        <v>123.07878509911838</v>
      </c>
    </row>
    <row r="42" spans="1:14" ht="12.75">
      <c r="A42" s="1" t="s">
        <v>20</v>
      </c>
      <c r="B42" s="15" t="s">
        <v>60</v>
      </c>
      <c r="C42" s="15" t="s">
        <v>18</v>
      </c>
      <c r="D42" s="15" t="s">
        <v>6</v>
      </c>
      <c r="E42" s="10">
        <v>7063800</v>
      </c>
      <c r="F42" s="27">
        <f>F41</f>
        <v>7849200</v>
      </c>
      <c r="G42" s="27">
        <f>G41</f>
        <v>7849200</v>
      </c>
      <c r="H42" s="10">
        <v>9660700</v>
      </c>
      <c r="I42" s="10">
        <v>7466300</v>
      </c>
      <c r="J42" s="10">
        <v>7434800</v>
      </c>
      <c r="K42" s="17">
        <f t="shared" si="0"/>
        <v>2596900</v>
      </c>
      <c r="L42" s="26">
        <f t="shared" si="1"/>
        <v>136.76349840029448</v>
      </c>
      <c r="M42" s="17">
        <f t="shared" si="2"/>
        <v>1811500</v>
      </c>
      <c r="N42" s="26">
        <f t="shared" si="3"/>
        <v>123.07878509911838</v>
      </c>
    </row>
    <row r="43" spans="1:14" ht="12.75">
      <c r="A43" s="1" t="s">
        <v>71</v>
      </c>
      <c r="B43" s="15"/>
      <c r="C43" s="15"/>
      <c r="D43" s="15"/>
      <c r="E43" s="10">
        <v>0</v>
      </c>
      <c r="F43" s="27">
        <v>0</v>
      </c>
      <c r="G43" s="27">
        <v>0</v>
      </c>
      <c r="H43" s="10">
        <v>0</v>
      </c>
      <c r="I43" s="10">
        <v>2000000</v>
      </c>
      <c r="J43" s="10">
        <v>4000000</v>
      </c>
      <c r="K43" s="17">
        <f>H43-E43</f>
        <v>0</v>
      </c>
      <c r="L43" s="26" t="e">
        <f>H43/E43*100</f>
        <v>#DIV/0!</v>
      </c>
      <c r="M43" s="17">
        <f>H43-G43</f>
        <v>0</v>
      </c>
      <c r="N43" s="26" t="e">
        <f>H43/G43*100</f>
        <v>#DIV/0!</v>
      </c>
    </row>
    <row r="44" spans="1:14" ht="12.75">
      <c r="A44" s="1" t="s">
        <v>61</v>
      </c>
      <c r="B44" s="1"/>
      <c r="C44" s="25"/>
      <c r="D44" s="25"/>
      <c r="E44" s="10">
        <f>E4+E11+E13+E15+E21+E24+E30+E33+E37+E39+E41+E43</f>
        <v>149607430.7</v>
      </c>
      <c r="F44" s="10">
        <f aca="true" t="shared" si="5" ref="F44:N44">F4+F11+F13+F15+F21+F24+F30+F33+F37+F39+F41+F43</f>
        <v>143116090.20999998</v>
      </c>
      <c r="G44" s="10">
        <f t="shared" si="5"/>
        <v>143584790.20999998</v>
      </c>
      <c r="H44" s="10">
        <f t="shared" si="5"/>
        <v>137720358.48000002</v>
      </c>
      <c r="I44" s="10">
        <f t="shared" si="5"/>
        <v>108490520</v>
      </c>
      <c r="J44" s="10">
        <f t="shared" si="5"/>
        <v>108610120</v>
      </c>
      <c r="K44" s="10">
        <f t="shared" si="5"/>
        <v>-11887072.22</v>
      </c>
      <c r="L44" s="10" t="e">
        <f t="shared" si="5"/>
        <v>#DIV/0!</v>
      </c>
      <c r="M44" s="10">
        <f t="shared" si="5"/>
        <v>-5864431.7299999995</v>
      </c>
      <c r="N44" s="10" t="e">
        <f t="shared" si="5"/>
        <v>#DIV/0!</v>
      </c>
    </row>
    <row r="45" spans="5:14" ht="12.75">
      <c r="E45" s="29"/>
      <c r="F45" s="33"/>
      <c r="G45" s="33"/>
      <c r="H45" s="29"/>
      <c r="I45" s="29"/>
      <c r="J45" s="30"/>
      <c r="K45" s="31"/>
      <c r="L45" s="31"/>
      <c r="M45" s="31"/>
      <c r="N45" s="31"/>
    </row>
  </sheetData>
  <sheetProtection/>
  <mergeCells count="2">
    <mergeCell ref="A1:J1"/>
    <mergeCell ref="F45:G45"/>
  </mergeCells>
  <printOptions/>
  <pageMargins left="0.5905511811023623" right="0" top="0.3937007874015748" bottom="0.3937007874015748" header="0" footer="0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="75" zoomScaleNormal="75" zoomScalePageLayoutView="0" workbookViewId="0" topLeftCell="A1">
      <selection activeCell="T13" sqref="T13"/>
    </sheetView>
  </sheetViews>
  <sheetFormatPr defaultColWidth="9.00390625" defaultRowHeight="12.75"/>
  <cols>
    <col min="1" max="1" width="35.125" style="7" customWidth="1"/>
    <col min="2" max="2" width="0.5" style="7" hidden="1" customWidth="1"/>
    <col min="3" max="3" width="3.625" style="13" hidden="1" customWidth="1"/>
    <col min="4" max="4" width="2.875" style="13" hidden="1" customWidth="1"/>
    <col min="5" max="5" width="13.375" style="13" hidden="1" customWidth="1"/>
    <col min="6" max="6" width="12.625" style="13" hidden="1" customWidth="1"/>
    <col min="7" max="7" width="13.875" style="11" hidden="1" customWidth="1"/>
    <col min="8" max="8" width="11.50390625" style="13" customWidth="1"/>
    <col min="9" max="9" width="12.25390625" style="13" customWidth="1"/>
    <col min="10" max="10" width="10.50390625" style="13" customWidth="1"/>
    <col min="11" max="11" width="11.50390625" style="8" customWidth="1"/>
  </cols>
  <sheetData>
    <row r="1" spans="1:12" ht="27" customHeight="1">
      <c r="A1" s="32" t="s">
        <v>63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2.75" customHeight="1" thickBot="1">
      <c r="A2" s="6"/>
      <c r="B2" s="6"/>
      <c r="C2" s="12"/>
      <c r="D2" s="12"/>
      <c r="E2" s="12"/>
      <c r="F2" s="12"/>
      <c r="G2" s="12"/>
      <c r="H2" s="12"/>
      <c r="I2" s="12"/>
      <c r="J2" s="12"/>
      <c r="K2" s="35" t="s">
        <v>45</v>
      </c>
      <c r="L2" s="35"/>
    </row>
    <row r="3" spans="1:12" ht="53.25" customHeight="1" thickBot="1">
      <c r="A3" s="14" t="s">
        <v>3</v>
      </c>
      <c r="B3" s="14"/>
      <c r="C3" s="18" t="s">
        <v>46</v>
      </c>
      <c r="D3" s="18" t="s">
        <v>47</v>
      </c>
      <c r="E3" s="21" t="s">
        <v>66</v>
      </c>
      <c r="F3" s="21" t="s">
        <v>67</v>
      </c>
      <c r="G3" s="14" t="s">
        <v>68</v>
      </c>
      <c r="H3" s="19">
        <v>2021</v>
      </c>
      <c r="I3" s="19">
        <v>2022</v>
      </c>
      <c r="J3" s="34" t="s">
        <v>72</v>
      </c>
      <c r="K3" s="19">
        <v>2023</v>
      </c>
      <c r="L3" s="34" t="s">
        <v>73</v>
      </c>
    </row>
    <row r="4" spans="1:12" ht="12.75" customHeight="1">
      <c r="A4" s="1" t="s">
        <v>15</v>
      </c>
      <c r="B4" s="1"/>
      <c r="C4" s="15" t="s">
        <v>6</v>
      </c>
      <c r="D4" s="15"/>
      <c r="E4" s="10">
        <f>SUM(E5:E10)</f>
        <v>23276717.43</v>
      </c>
      <c r="F4" s="28">
        <f>F5+F6+F7+F8+F9+F10</f>
        <v>24575650</v>
      </c>
      <c r="G4" s="28">
        <f>G5+G6+G7+G8+G9+G10</f>
        <v>24575650</v>
      </c>
      <c r="H4" s="28">
        <f>H5+H6+H7+H8+H9+H10</f>
        <v>24695600</v>
      </c>
      <c r="I4" s="28">
        <f>I5+I6+I7+I8+I9+I10</f>
        <v>20242250</v>
      </c>
      <c r="J4" s="28">
        <f>I4/H4*100</f>
        <v>81.96703056414908</v>
      </c>
      <c r="K4" s="28">
        <f>K5+K6+K7+K8+K9+K10</f>
        <v>19549950</v>
      </c>
      <c r="L4" s="26">
        <f>K4/I4*100</f>
        <v>96.57992565055761</v>
      </c>
    </row>
    <row r="5" spans="1:12" ht="36" customHeight="1" hidden="1">
      <c r="A5" s="1" t="s">
        <v>50</v>
      </c>
      <c r="B5" s="22">
        <v>300</v>
      </c>
      <c r="C5" s="15" t="s">
        <v>6</v>
      </c>
      <c r="D5" s="15" t="s">
        <v>4</v>
      </c>
      <c r="E5" s="10">
        <v>1495122.97</v>
      </c>
      <c r="F5" s="27">
        <v>1500000</v>
      </c>
      <c r="G5" s="10">
        <v>1500000</v>
      </c>
      <c r="H5" s="10">
        <v>1500000</v>
      </c>
      <c r="I5" s="10">
        <v>1263400</v>
      </c>
      <c r="J5" s="28">
        <f aca="true" t="shared" si="0" ref="J5:J44">I5/H5*100</f>
        <v>84.22666666666667</v>
      </c>
      <c r="K5" s="10">
        <v>1212600</v>
      </c>
      <c r="L5" s="26">
        <f aca="true" t="shared" si="1" ref="L5:L44">K5/I5*100</f>
        <v>95.9791040050657</v>
      </c>
    </row>
    <row r="6" spans="1:12" s="5" customFormat="1" ht="39" customHeight="1" hidden="1">
      <c r="A6" s="1" t="s">
        <v>34</v>
      </c>
      <c r="B6" s="15" t="s">
        <v>56</v>
      </c>
      <c r="C6" s="15" t="s">
        <v>6</v>
      </c>
      <c r="D6" s="15" t="s">
        <v>14</v>
      </c>
      <c r="E6" s="10">
        <v>19191912.85</v>
      </c>
      <c r="F6" s="27">
        <v>21191530</v>
      </c>
      <c r="G6" s="17">
        <v>21191530</v>
      </c>
      <c r="H6" s="10">
        <v>21832500</v>
      </c>
      <c r="I6" s="10">
        <v>17981600</v>
      </c>
      <c r="J6" s="28">
        <f t="shared" si="0"/>
        <v>82.36161685560518</v>
      </c>
      <c r="K6" s="10">
        <v>17334900</v>
      </c>
      <c r="L6" s="26">
        <f t="shared" si="1"/>
        <v>96.4035458468657</v>
      </c>
    </row>
    <row r="7" spans="1:12" ht="16.5" customHeight="1" hidden="1">
      <c r="A7" s="9" t="s">
        <v>55</v>
      </c>
      <c r="B7" s="15" t="s">
        <v>56</v>
      </c>
      <c r="C7" s="15" t="s">
        <v>6</v>
      </c>
      <c r="D7" s="15" t="s">
        <v>22</v>
      </c>
      <c r="E7" s="10">
        <v>2444</v>
      </c>
      <c r="F7" s="27">
        <v>2300</v>
      </c>
      <c r="G7" s="17">
        <v>2300</v>
      </c>
      <c r="H7" s="10">
        <v>4200</v>
      </c>
      <c r="I7" s="10">
        <v>12900</v>
      </c>
      <c r="J7" s="28">
        <f t="shared" si="0"/>
        <v>307.14285714285717</v>
      </c>
      <c r="K7" s="10">
        <v>1700</v>
      </c>
      <c r="L7" s="26">
        <f t="shared" si="1"/>
        <v>13.178294573643413</v>
      </c>
    </row>
    <row r="8" spans="1:12" ht="12.75" hidden="1">
      <c r="A8" s="4" t="s">
        <v>38</v>
      </c>
      <c r="B8" s="15" t="s">
        <v>57</v>
      </c>
      <c r="C8" s="15" t="s">
        <v>6</v>
      </c>
      <c r="D8" s="15" t="s">
        <v>7</v>
      </c>
      <c r="E8" s="10">
        <v>737000</v>
      </c>
      <c r="F8" s="27">
        <v>757700</v>
      </c>
      <c r="G8" s="17">
        <v>757700</v>
      </c>
      <c r="H8" s="17">
        <v>757700</v>
      </c>
      <c r="I8" s="17">
        <v>378850</v>
      </c>
      <c r="J8" s="28">
        <f t="shared" si="0"/>
        <v>50</v>
      </c>
      <c r="K8" s="17">
        <v>378850</v>
      </c>
      <c r="L8" s="26">
        <f t="shared" si="1"/>
        <v>100</v>
      </c>
    </row>
    <row r="9" spans="1:12" ht="11.25" customHeight="1" hidden="1">
      <c r="A9" s="1" t="s">
        <v>2</v>
      </c>
      <c r="B9" s="15" t="s">
        <v>56</v>
      </c>
      <c r="C9" s="15" t="s">
        <v>6</v>
      </c>
      <c r="D9" s="15" t="s">
        <v>19</v>
      </c>
      <c r="E9" s="10">
        <v>0</v>
      </c>
      <c r="F9" s="27">
        <v>50000</v>
      </c>
      <c r="G9" s="17">
        <v>50000</v>
      </c>
      <c r="H9" s="17">
        <v>50000</v>
      </c>
      <c r="I9" s="17">
        <v>50000</v>
      </c>
      <c r="J9" s="28">
        <f t="shared" si="0"/>
        <v>100</v>
      </c>
      <c r="K9" s="17">
        <v>50000</v>
      </c>
      <c r="L9" s="26">
        <f t="shared" si="1"/>
        <v>100</v>
      </c>
    </row>
    <row r="10" spans="1:12" ht="19.5" customHeight="1" hidden="1">
      <c r="A10" s="1" t="s">
        <v>17</v>
      </c>
      <c r="B10" s="15" t="s">
        <v>56</v>
      </c>
      <c r="C10" s="15" t="s">
        <v>6</v>
      </c>
      <c r="D10" s="15" t="s">
        <v>26</v>
      </c>
      <c r="E10" s="10">
        <v>1850237.61</v>
      </c>
      <c r="F10" s="27">
        <v>1074120</v>
      </c>
      <c r="G10" s="17">
        <v>1074120</v>
      </c>
      <c r="H10" s="10">
        <v>551200</v>
      </c>
      <c r="I10" s="10">
        <v>555500</v>
      </c>
      <c r="J10" s="28">
        <f t="shared" si="0"/>
        <v>100.78011611030479</v>
      </c>
      <c r="K10" s="10">
        <v>571900</v>
      </c>
      <c r="L10" s="26">
        <f t="shared" si="1"/>
        <v>102.95229522952296</v>
      </c>
    </row>
    <row r="11" spans="1:12" ht="12.75">
      <c r="A11" s="1" t="s">
        <v>29</v>
      </c>
      <c r="B11" s="15" t="s">
        <v>56</v>
      </c>
      <c r="C11" s="15" t="s">
        <v>4</v>
      </c>
      <c r="D11" s="15"/>
      <c r="E11" s="10">
        <v>357800</v>
      </c>
      <c r="F11" s="28">
        <f>F12</f>
        <v>364000</v>
      </c>
      <c r="G11" s="28">
        <f>G12</f>
        <v>364000</v>
      </c>
      <c r="H11" s="28">
        <f>H12</f>
        <v>440100</v>
      </c>
      <c r="I11" s="28">
        <f>I12</f>
        <v>444600</v>
      </c>
      <c r="J11" s="28">
        <f t="shared" si="0"/>
        <v>101.02249488752557</v>
      </c>
      <c r="K11" s="28">
        <f>K12</f>
        <v>461700</v>
      </c>
      <c r="L11" s="26">
        <f t="shared" si="1"/>
        <v>103.84615384615385</v>
      </c>
    </row>
    <row r="12" spans="1:12" ht="12.75" hidden="1">
      <c r="A12" s="1" t="s">
        <v>30</v>
      </c>
      <c r="B12" s="15" t="s">
        <v>56</v>
      </c>
      <c r="C12" s="15" t="s">
        <v>4</v>
      </c>
      <c r="D12" s="15" t="s">
        <v>21</v>
      </c>
      <c r="E12" s="10">
        <v>357800</v>
      </c>
      <c r="F12" s="27">
        <v>364000</v>
      </c>
      <c r="G12" s="27">
        <v>364000</v>
      </c>
      <c r="H12" s="10">
        <v>440100</v>
      </c>
      <c r="I12" s="10">
        <v>444600</v>
      </c>
      <c r="J12" s="28">
        <f t="shared" si="0"/>
        <v>101.02249488752557</v>
      </c>
      <c r="K12" s="10">
        <v>461700</v>
      </c>
      <c r="L12" s="26">
        <f t="shared" si="1"/>
        <v>103.84615384615385</v>
      </c>
    </row>
    <row r="13" spans="1:12" ht="19.5">
      <c r="A13" s="1" t="s">
        <v>36</v>
      </c>
      <c r="B13" s="15" t="s">
        <v>56</v>
      </c>
      <c r="C13" s="15" t="s">
        <v>21</v>
      </c>
      <c r="D13" s="15"/>
      <c r="E13" s="10">
        <f aca="true" t="shared" si="2" ref="E13:K13">E14</f>
        <v>3070175.53</v>
      </c>
      <c r="F13" s="28">
        <f t="shared" si="2"/>
        <v>2790600</v>
      </c>
      <c r="G13" s="28">
        <f t="shared" si="2"/>
        <v>2790600</v>
      </c>
      <c r="H13" s="28">
        <f t="shared" si="2"/>
        <v>2753800</v>
      </c>
      <c r="I13" s="28">
        <f t="shared" si="2"/>
        <v>2441200</v>
      </c>
      <c r="J13" s="28">
        <f t="shared" si="0"/>
        <v>88.64841310189556</v>
      </c>
      <c r="K13" s="28">
        <f t="shared" si="2"/>
        <v>2374000</v>
      </c>
      <c r="L13" s="26">
        <f t="shared" si="1"/>
        <v>97.24725544814025</v>
      </c>
    </row>
    <row r="14" spans="1:12" ht="24" customHeight="1" hidden="1">
      <c r="A14" s="3" t="s">
        <v>51</v>
      </c>
      <c r="B14" s="15" t="s">
        <v>56</v>
      </c>
      <c r="C14" s="15" t="s">
        <v>21</v>
      </c>
      <c r="D14" s="15" t="s">
        <v>11</v>
      </c>
      <c r="E14" s="10">
        <v>3070175.53</v>
      </c>
      <c r="F14" s="27">
        <v>2790600</v>
      </c>
      <c r="G14" s="10">
        <v>2790600</v>
      </c>
      <c r="H14" s="10">
        <v>2753800</v>
      </c>
      <c r="I14" s="10">
        <v>2441200</v>
      </c>
      <c r="J14" s="28">
        <f t="shared" si="0"/>
        <v>88.64841310189556</v>
      </c>
      <c r="K14" s="10">
        <v>2374000</v>
      </c>
      <c r="L14" s="26">
        <f t="shared" si="1"/>
        <v>97.24725544814025</v>
      </c>
    </row>
    <row r="15" spans="1:12" ht="20.25" customHeight="1">
      <c r="A15" s="1" t="s">
        <v>23</v>
      </c>
      <c r="B15" s="20">
        <v>300</v>
      </c>
      <c r="C15" s="15" t="s">
        <v>14</v>
      </c>
      <c r="D15" s="15"/>
      <c r="E15" s="10">
        <f>SUM(E16:E20)</f>
        <v>17319197.91</v>
      </c>
      <c r="F15" s="28">
        <f>F16+F17+F18+F19+F20</f>
        <v>11111354.44</v>
      </c>
      <c r="G15" s="28">
        <f>G16+G17+G18+G19+G20</f>
        <v>11111354.44</v>
      </c>
      <c r="H15" s="28">
        <f>H16+H17+H18+H19+H20</f>
        <v>9889900</v>
      </c>
      <c r="I15" s="28">
        <f>I16+I17+I18+I19+I20</f>
        <v>9450900</v>
      </c>
      <c r="J15" s="28">
        <f t="shared" si="0"/>
        <v>95.56112801949463</v>
      </c>
      <c r="K15" s="28">
        <f>K16+K17+K18+K19+K20</f>
        <v>9520600</v>
      </c>
      <c r="L15" s="26">
        <f t="shared" si="1"/>
        <v>100.73749589986139</v>
      </c>
    </row>
    <row r="16" spans="1:12" ht="14.25" customHeight="1" hidden="1">
      <c r="A16" s="3" t="s">
        <v>54</v>
      </c>
      <c r="B16" s="15" t="s">
        <v>56</v>
      </c>
      <c r="C16" s="15" t="s">
        <v>14</v>
      </c>
      <c r="D16" s="15" t="s">
        <v>22</v>
      </c>
      <c r="E16" s="10">
        <v>43800</v>
      </c>
      <c r="F16" s="27">
        <v>53800</v>
      </c>
      <c r="G16" s="17">
        <v>53800</v>
      </c>
      <c r="H16" s="10">
        <v>36100</v>
      </c>
      <c r="I16" s="10">
        <v>31100</v>
      </c>
      <c r="J16" s="28">
        <f t="shared" si="0"/>
        <v>86.14958448753463</v>
      </c>
      <c r="K16" s="10">
        <v>36100</v>
      </c>
      <c r="L16" s="26">
        <f t="shared" si="1"/>
        <v>116.07717041800643</v>
      </c>
    </row>
    <row r="17" spans="1:12" ht="14.25" customHeight="1" hidden="1">
      <c r="A17" s="3" t="s">
        <v>65</v>
      </c>
      <c r="B17" s="15"/>
      <c r="C17" s="15" t="s">
        <v>14</v>
      </c>
      <c r="D17" s="15" t="s">
        <v>5</v>
      </c>
      <c r="E17" s="10">
        <v>0</v>
      </c>
      <c r="F17" s="27">
        <v>4071700</v>
      </c>
      <c r="G17" s="17">
        <v>4071700</v>
      </c>
      <c r="H17" s="10">
        <v>4448400</v>
      </c>
      <c r="I17" s="10">
        <v>4448400</v>
      </c>
      <c r="J17" s="28">
        <f t="shared" si="0"/>
        <v>100</v>
      </c>
      <c r="K17" s="10">
        <v>4448400</v>
      </c>
      <c r="L17" s="26">
        <f t="shared" si="1"/>
        <v>100</v>
      </c>
    </row>
    <row r="18" spans="1:12" ht="12.75" hidden="1">
      <c r="A18" s="1" t="s">
        <v>40</v>
      </c>
      <c r="B18" s="20">
        <v>300</v>
      </c>
      <c r="C18" s="15" t="s">
        <v>14</v>
      </c>
      <c r="D18" s="15" t="s">
        <v>11</v>
      </c>
      <c r="E18" s="10">
        <v>6989536.91</v>
      </c>
      <c r="F18" s="27">
        <v>4618063.49</v>
      </c>
      <c r="G18" s="17">
        <v>4618063.49</v>
      </c>
      <c r="H18" s="10">
        <v>5130100</v>
      </c>
      <c r="I18" s="10">
        <v>4805400</v>
      </c>
      <c r="J18" s="28">
        <f t="shared" si="0"/>
        <v>93.67068868053255</v>
      </c>
      <c r="K18" s="10">
        <v>4876100</v>
      </c>
      <c r="L18" s="26">
        <f t="shared" si="1"/>
        <v>101.471261497482</v>
      </c>
    </row>
    <row r="19" spans="1:12" ht="12.75" hidden="1">
      <c r="A19" s="1" t="s">
        <v>0</v>
      </c>
      <c r="B19" s="20">
        <v>300</v>
      </c>
      <c r="C19" s="15" t="s">
        <v>14</v>
      </c>
      <c r="D19" s="15" t="s">
        <v>13</v>
      </c>
      <c r="E19" s="10">
        <v>114250</v>
      </c>
      <c r="F19" s="27">
        <v>383460</v>
      </c>
      <c r="G19" s="17">
        <v>383460</v>
      </c>
      <c r="H19" s="10">
        <v>10000</v>
      </c>
      <c r="I19" s="10">
        <v>10000</v>
      </c>
      <c r="J19" s="28">
        <f t="shared" si="0"/>
        <v>100</v>
      </c>
      <c r="K19" s="10">
        <v>10000</v>
      </c>
      <c r="L19" s="26">
        <f t="shared" si="1"/>
        <v>100</v>
      </c>
    </row>
    <row r="20" spans="1:12" ht="12.75" hidden="1">
      <c r="A20" s="1" t="s">
        <v>24</v>
      </c>
      <c r="B20" s="20">
        <v>300</v>
      </c>
      <c r="C20" s="15" t="s">
        <v>14</v>
      </c>
      <c r="D20" s="15" t="s">
        <v>16</v>
      </c>
      <c r="E20" s="10">
        <v>10171611</v>
      </c>
      <c r="F20" s="27">
        <v>1984330.95</v>
      </c>
      <c r="G20" s="17">
        <v>1984330.95</v>
      </c>
      <c r="H20" s="10">
        <v>265300</v>
      </c>
      <c r="I20" s="10">
        <v>156000</v>
      </c>
      <c r="J20" s="28">
        <f t="shared" si="0"/>
        <v>58.80135695439126</v>
      </c>
      <c r="K20" s="10">
        <v>150000</v>
      </c>
      <c r="L20" s="26">
        <f t="shared" si="1"/>
        <v>96.15384615384616</v>
      </c>
    </row>
    <row r="21" spans="1:12" ht="18" customHeight="1">
      <c r="A21" s="3" t="s">
        <v>42</v>
      </c>
      <c r="B21" s="15" t="s">
        <v>56</v>
      </c>
      <c r="C21" s="15" t="s">
        <v>22</v>
      </c>
      <c r="D21" s="15" t="s">
        <v>43</v>
      </c>
      <c r="E21" s="10">
        <f>SUM(E22:E23)</f>
        <v>2695481.07</v>
      </c>
      <c r="F21" s="28">
        <f>F22+F23</f>
        <v>2741922.48</v>
      </c>
      <c r="G21" s="28">
        <f>G22+G23</f>
        <v>2741922.48</v>
      </c>
      <c r="H21" s="28">
        <f>H22+H23</f>
        <v>5550368.48</v>
      </c>
      <c r="I21" s="28">
        <f>I22+I23</f>
        <v>846700</v>
      </c>
      <c r="J21" s="28">
        <f t="shared" si="0"/>
        <v>15.254843044222532</v>
      </c>
      <c r="K21" s="28">
        <f>K22+K23</f>
        <v>846700</v>
      </c>
      <c r="L21" s="26">
        <f t="shared" si="1"/>
        <v>100</v>
      </c>
    </row>
    <row r="22" spans="1:12" ht="12" customHeight="1" hidden="1">
      <c r="A22" s="3" t="s">
        <v>44</v>
      </c>
      <c r="B22" s="20">
        <v>300</v>
      </c>
      <c r="C22" s="15" t="s">
        <v>22</v>
      </c>
      <c r="D22" s="15" t="s">
        <v>6</v>
      </c>
      <c r="E22" s="10">
        <v>345804.52</v>
      </c>
      <c r="F22" s="27">
        <v>387300</v>
      </c>
      <c r="G22" s="17">
        <v>387300</v>
      </c>
      <c r="H22" s="10">
        <v>4939268.48</v>
      </c>
      <c r="I22" s="10">
        <v>359600</v>
      </c>
      <c r="J22" s="28">
        <f t="shared" si="0"/>
        <v>7.280430319916523</v>
      </c>
      <c r="K22" s="10">
        <v>359600</v>
      </c>
      <c r="L22" s="26">
        <f t="shared" si="1"/>
        <v>100</v>
      </c>
    </row>
    <row r="23" spans="1:12" ht="12.75" hidden="1">
      <c r="A23" s="3" t="s">
        <v>48</v>
      </c>
      <c r="B23" s="20">
        <v>300</v>
      </c>
      <c r="C23" s="15" t="s">
        <v>22</v>
      </c>
      <c r="D23" s="15" t="s">
        <v>4</v>
      </c>
      <c r="E23" s="10">
        <v>2349676.55</v>
      </c>
      <c r="F23" s="27">
        <v>2354622.48</v>
      </c>
      <c r="G23" s="17">
        <v>2354622.48</v>
      </c>
      <c r="H23" s="10">
        <v>611100</v>
      </c>
      <c r="I23" s="10">
        <v>487100</v>
      </c>
      <c r="J23" s="28">
        <f t="shared" si="0"/>
        <v>79.70872197676321</v>
      </c>
      <c r="K23" s="10">
        <v>487100</v>
      </c>
      <c r="L23" s="26">
        <f t="shared" si="1"/>
        <v>100</v>
      </c>
    </row>
    <row r="24" spans="1:12" ht="12.75">
      <c r="A24" s="1" t="s">
        <v>8</v>
      </c>
      <c r="B24" s="15" t="s">
        <v>56</v>
      </c>
      <c r="C24" s="15" t="s">
        <v>9</v>
      </c>
      <c r="D24" s="15" t="s">
        <v>43</v>
      </c>
      <c r="E24" s="10">
        <f>SUM(E25:E29)</f>
        <v>52065284.46</v>
      </c>
      <c r="F24" s="28">
        <f>F25+F26+F27+F28+F29</f>
        <v>52906338.29</v>
      </c>
      <c r="G24" s="28">
        <f>G25+G26+G27+G28+G29</f>
        <v>53375038.29</v>
      </c>
      <c r="H24" s="28">
        <f>H25+H26+H27+H28+H29</f>
        <v>45743950</v>
      </c>
      <c r="I24" s="28">
        <f>I25+I26+I27+I28+I29</f>
        <v>37975450</v>
      </c>
      <c r="J24" s="28">
        <f t="shared" si="0"/>
        <v>83.01742634818375</v>
      </c>
      <c r="K24" s="28">
        <f>K25+K26+K27+K28+K29</f>
        <v>37869450</v>
      </c>
      <c r="L24" s="26">
        <f t="shared" si="1"/>
        <v>99.72087230039406</v>
      </c>
    </row>
    <row r="25" spans="1:12" ht="12.75" hidden="1">
      <c r="A25" s="1" t="s">
        <v>39</v>
      </c>
      <c r="B25" s="15" t="s">
        <v>59</v>
      </c>
      <c r="C25" s="15" t="s">
        <v>9</v>
      </c>
      <c r="D25" s="15" t="s">
        <v>6</v>
      </c>
      <c r="E25" s="10">
        <v>16477081.38</v>
      </c>
      <c r="F25" s="27">
        <v>15256955</v>
      </c>
      <c r="G25" s="17">
        <v>15256955</v>
      </c>
      <c r="H25" s="10">
        <v>14006000</v>
      </c>
      <c r="I25" s="10">
        <v>11135900</v>
      </c>
      <c r="J25" s="28">
        <f t="shared" si="0"/>
        <v>79.50806797086962</v>
      </c>
      <c r="K25" s="10">
        <v>11135900</v>
      </c>
      <c r="L25" s="26">
        <f t="shared" si="1"/>
        <v>100</v>
      </c>
    </row>
    <row r="26" spans="1:12" ht="12.75" hidden="1">
      <c r="A26" s="1" t="s">
        <v>10</v>
      </c>
      <c r="B26" s="15" t="s">
        <v>59</v>
      </c>
      <c r="C26" s="15" t="s">
        <v>9</v>
      </c>
      <c r="D26" s="15" t="s">
        <v>4</v>
      </c>
      <c r="E26" s="10">
        <v>26435255.23</v>
      </c>
      <c r="F26" s="27">
        <v>28929548.29</v>
      </c>
      <c r="G26" s="17">
        <v>29398248.29</v>
      </c>
      <c r="H26" s="10">
        <v>22958800</v>
      </c>
      <c r="I26" s="10">
        <v>19450100</v>
      </c>
      <c r="J26" s="28">
        <f t="shared" si="0"/>
        <v>84.71740683310975</v>
      </c>
      <c r="K26" s="10">
        <v>19450100</v>
      </c>
      <c r="L26" s="26">
        <f t="shared" si="1"/>
        <v>100</v>
      </c>
    </row>
    <row r="27" spans="1:12" ht="10.5" customHeight="1" hidden="1">
      <c r="A27" s="24" t="s">
        <v>49</v>
      </c>
      <c r="B27" s="15" t="s">
        <v>58</v>
      </c>
      <c r="C27" s="15" t="s">
        <v>9</v>
      </c>
      <c r="D27" s="15" t="s">
        <v>21</v>
      </c>
      <c r="E27" s="10">
        <v>4571336.44</v>
      </c>
      <c r="F27" s="27">
        <v>4230250</v>
      </c>
      <c r="G27" s="17">
        <v>4230250</v>
      </c>
      <c r="H27" s="10">
        <v>4148900</v>
      </c>
      <c r="I27" s="10">
        <v>3407500</v>
      </c>
      <c r="J27" s="28">
        <f t="shared" si="0"/>
        <v>82.13020318638675</v>
      </c>
      <c r="K27" s="10">
        <v>3301500</v>
      </c>
      <c r="L27" s="26">
        <f t="shared" si="1"/>
        <v>96.8892149669846</v>
      </c>
    </row>
    <row r="28" spans="1:12" ht="12.75" hidden="1">
      <c r="A28" s="1" t="s">
        <v>52</v>
      </c>
      <c r="B28" s="15" t="s">
        <v>56</v>
      </c>
      <c r="C28" s="15" t="s">
        <v>9</v>
      </c>
      <c r="D28" s="15" t="s">
        <v>9</v>
      </c>
      <c r="E28" s="10">
        <v>358879.49</v>
      </c>
      <c r="F28" s="27">
        <v>126760</v>
      </c>
      <c r="G28" s="17">
        <v>126760</v>
      </c>
      <c r="H28" s="10">
        <v>334350</v>
      </c>
      <c r="I28" s="10">
        <v>334350</v>
      </c>
      <c r="J28" s="28">
        <f t="shared" si="0"/>
        <v>100</v>
      </c>
      <c r="K28" s="10">
        <v>334350</v>
      </c>
      <c r="L28" s="26">
        <f t="shared" si="1"/>
        <v>100</v>
      </c>
    </row>
    <row r="29" spans="1:12" ht="12.75" hidden="1">
      <c r="A29" s="4" t="s">
        <v>1</v>
      </c>
      <c r="B29" s="15" t="s">
        <v>59</v>
      </c>
      <c r="C29" s="15" t="s">
        <v>9</v>
      </c>
      <c r="D29" s="15" t="s">
        <v>11</v>
      </c>
      <c r="E29" s="10">
        <v>4222731.92</v>
      </c>
      <c r="F29" s="27">
        <v>4362825</v>
      </c>
      <c r="G29" s="17">
        <v>4362825</v>
      </c>
      <c r="H29" s="10">
        <v>4295900</v>
      </c>
      <c r="I29" s="10">
        <v>3647600</v>
      </c>
      <c r="J29" s="28">
        <f t="shared" si="0"/>
        <v>84.9088665937289</v>
      </c>
      <c r="K29" s="10">
        <v>3647600</v>
      </c>
      <c r="L29" s="26">
        <f t="shared" si="1"/>
        <v>100</v>
      </c>
    </row>
    <row r="30" spans="1:12" ht="12.75">
      <c r="A30" s="1" t="s">
        <v>31</v>
      </c>
      <c r="B30" s="15" t="s">
        <v>58</v>
      </c>
      <c r="C30" s="15" t="s">
        <v>5</v>
      </c>
      <c r="D30" s="15"/>
      <c r="E30" s="10">
        <f>SUM(E31:E32)</f>
        <v>34075781.85</v>
      </c>
      <c r="F30" s="28">
        <f>F31+F32</f>
        <v>32364450.05</v>
      </c>
      <c r="G30" s="28">
        <f>G31+G32</f>
        <v>32364450.05</v>
      </c>
      <c r="H30" s="28">
        <f>H31+H32</f>
        <v>29995500</v>
      </c>
      <c r="I30" s="28">
        <f>I31+I32</f>
        <v>23149200</v>
      </c>
      <c r="J30" s="28">
        <f t="shared" si="0"/>
        <v>77.17557633645046</v>
      </c>
      <c r="K30" s="28">
        <f>K31+K32</f>
        <v>22216000</v>
      </c>
      <c r="L30" s="26">
        <f t="shared" si="1"/>
        <v>95.96875917958288</v>
      </c>
    </row>
    <row r="31" spans="1:12" ht="12.75" hidden="1">
      <c r="A31" s="1" t="s">
        <v>32</v>
      </c>
      <c r="B31" s="15" t="s">
        <v>58</v>
      </c>
      <c r="C31" s="15" t="s">
        <v>5</v>
      </c>
      <c r="D31" s="15" t="s">
        <v>6</v>
      </c>
      <c r="E31" s="10">
        <v>31904481.85</v>
      </c>
      <c r="F31" s="27">
        <v>26880650.05</v>
      </c>
      <c r="G31" s="17">
        <v>26880650.05</v>
      </c>
      <c r="H31" s="10">
        <v>24393000</v>
      </c>
      <c r="I31" s="10">
        <v>18430500</v>
      </c>
      <c r="J31" s="28">
        <f t="shared" si="0"/>
        <v>75.5565121141311</v>
      </c>
      <c r="K31" s="10">
        <v>17686900</v>
      </c>
      <c r="L31" s="26">
        <f t="shared" si="1"/>
        <v>95.9653834676216</v>
      </c>
    </row>
    <row r="32" spans="1:12" ht="12.75" hidden="1">
      <c r="A32" s="1" t="s">
        <v>64</v>
      </c>
      <c r="B32" s="15"/>
      <c r="C32" s="15" t="s">
        <v>5</v>
      </c>
      <c r="D32" s="15" t="s">
        <v>14</v>
      </c>
      <c r="E32" s="10">
        <v>2171300</v>
      </c>
      <c r="F32" s="27">
        <v>5483800</v>
      </c>
      <c r="G32" s="17">
        <v>5483800</v>
      </c>
      <c r="H32" s="10">
        <v>5602500</v>
      </c>
      <c r="I32" s="10">
        <v>4718700</v>
      </c>
      <c r="J32" s="28">
        <f t="shared" si="0"/>
        <v>84.22489959839358</v>
      </c>
      <c r="K32" s="10">
        <v>4529100</v>
      </c>
      <c r="L32" s="26">
        <f t="shared" si="1"/>
        <v>95.98194417954097</v>
      </c>
    </row>
    <row r="33" spans="1:12" ht="12.75">
      <c r="A33" s="1" t="s">
        <v>25</v>
      </c>
      <c r="B33" s="22">
        <v>300</v>
      </c>
      <c r="C33" s="15" t="s">
        <v>13</v>
      </c>
      <c r="D33" s="15"/>
      <c r="E33" s="10">
        <f>SUM(E34:E36)</f>
        <v>7536394.92</v>
      </c>
      <c r="F33" s="28">
        <f>F34+F35+F36</f>
        <v>6507574.95</v>
      </c>
      <c r="G33" s="28">
        <f>G34+G35+G36</f>
        <v>6507574.95</v>
      </c>
      <c r="H33" s="28">
        <f>H34+H35+H36</f>
        <v>7075240</v>
      </c>
      <c r="I33" s="28">
        <f>I34+I35+I36</f>
        <v>2850120</v>
      </c>
      <c r="J33" s="28">
        <f t="shared" si="0"/>
        <v>40.28301513446893</v>
      </c>
      <c r="K33" s="28">
        <f>K34+K35+K36</f>
        <v>2775620</v>
      </c>
      <c r="L33" s="26">
        <f t="shared" si="1"/>
        <v>97.38607497228186</v>
      </c>
    </row>
    <row r="34" spans="1:12" ht="12.75" hidden="1">
      <c r="A34" s="2" t="s">
        <v>37</v>
      </c>
      <c r="B34" s="22">
        <v>300</v>
      </c>
      <c r="C34" s="15" t="s">
        <v>13</v>
      </c>
      <c r="D34" s="15" t="s">
        <v>6</v>
      </c>
      <c r="E34" s="10">
        <v>2496607.1</v>
      </c>
      <c r="F34" s="27">
        <v>2290650</v>
      </c>
      <c r="G34" s="17">
        <v>2290650</v>
      </c>
      <c r="H34" s="10">
        <v>2200000</v>
      </c>
      <c r="I34" s="10">
        <v>1853000</v>
      </c>
      <c r="J34" s="28">
        <f t="shared" si="0"/>
        <v>84.22727272727273</v>
      </c>
      <c r="K34" s="10">
        <v>1778500</v>
      </c>
      <c r="L34" s="26">
        <f t="shared" si="1"/>
        <v>95.979492714517</v>
      </c>
    </row>
    <row r="35" spans="1:12" ht="12.75" hidden="1">
      <c r="A35" s="2" t="s">
        <v>35</v>
      </c>
      <c r="B35" s="22">
        <v>300</v>
      </c>
      <c r="C35" s="15" t="s">
        <v>13</v>
      </c>
      <c r="D35" s="15" t="s">
        <v>21</v>
      </c>
      <c r="E35" s="10">
        <v>5000</v>
      </c>
      <c r="F35" s="27">
        <v>5000</v>
      </c>
      <c r="G35" s="17">
        <v>5000</v>
      </c>
      <c r="H35" s="10">
        <v>5000</v>
      </c>
      <c r="I35" s="10">
        <v>0</v>
      </c>
      <c r="J35" s="28">
        <f t="shared" si="0"/>
        <v>0</v>
      </c>
      <c r="K35" s="10">
        <v>0</v>
      </c>
      <c r="L35" s="26" t="e">
        <f t="shared" si="1"/>
        <v>#DIV/0!</v>
      </c>
    </row>
    <row r="36" spans="1:12" ht="12.75" hidden="1">
      <c r="A36" s="1" t="s">
        <v>12</v>
      </c>
      <c r="B36" s="22">
        <v>300</v>
      </c>
      <c r="C36" s="15" t="s">
        <v>13</v>
      </c>
      <c r="D36" s="15" t="s">
        <v>14</v>
      </c>
      <c r="E36" s="10">
        <v>5034787.82</v>
      </c>
      <c r="F36" s="27">
        <v>4211924.95</v>
      </c>
      <c r="G36" s="17">
        <v>4211924.95</v>
      </c>
      <c r="H36" s="10">
        <v>4870240</v>
      </c>
      <c r="I36" s="10">
        <v>997120</v>
      </c>
      <c r="J36" s="28">
        <f t="shared" si="0"/>
        <v>20.47373435395381</v>
      </c>
      <c r="K36" s="10">
        <v>997120</v>
      </c>
      <c r="L36" s="26">
        <f t="shared" si="1"/>
        <v>100</v>
      </c>
    </row>
    <row r="37" spans="1:12" ht="12.75">
      <c r="A37" s="4" t="s">
        <v>28</v>
      </c>
      <c r="B37" s="22">
        <v>357</v>
      </c>
      <c r="C37" s="16">
        <v>11</v>
      </c>
      <c r="D37" s="15"/>
      <c r="E37" s="10">
        <f>SUM(E38)</f>
        <v>2140960</v>
      </c>
      <c r="F37" s="28">
        <f>F38</f>
        <v>1895000</v>
      </c>
      <c r="G37" s="28">
        <f>G38</f>
        <v>1895000</v>
      </c>
      <c r="H37" s="28">
        <f>H38</f>
        <v>1905200</v>
      </c>
      <c r="I37" s="28">
        <f>I38</f>
        <v>1613800</v>
      </c>
      <c r="J37" s="28">
        <f t="shared" si="0"/>
        <v>84.70501784589544</v>
      </c>
      <c r="K37" s="28">
        <f>K38</f>
        <v>1551300</v>
      </c>
      <c r="L37" s="26">
        <f t="shared" si="1"/>
        <v>96.12715330276367</v>
      </c>
    </row>
    <row r="38" spans="1:12" ht="12.75" hidden="1">
      <c r="A38" s="4" t="s">
        <v>27</v>
      </c>
      <c r="B38" s="22">
        <v>357</v>
      </c>
      <c r="C38" s="16">
        <v>11</v>
      </c>
      <c r="D38" s="15" t="s">
        <v>6</v>
      </c>
      <c r="E38" s="10">
        <v>2140960</v>
      </c>
      <c r="F38" s="27">
        <v>1895000</v>
      </c>
      <c r="G38" s="27">
        <v>1895000</v>
      </c>
      <c r="H38" s="10">
        <v>1905200</v>
      </c>
      <c r="I38" s="10">
        <v>1613800</v>
      </c>
      <c r="J38" s="28">
        <f t="shared" si="0"/>
        <v>84.70501784589544</v>
      </c>
      <c r="K38" s="10">
        <v>1551300</v>
      </c>
      <c r="L38" s="26">
        <f t="shared" si="1"/>
        <v>96.12715330276367</v>
      </c>
    </row>
    <row r="39" spans="1:12" ht="22.5" customHeight="1">
      <c r="A39" s="1" t="s">
        <v>41</v>
      </c>
      <c r="B39" s="15" t="s">
        <v>60</v>
      </c>
      <c r="C39" s="15" t="s">
        <v>26</v>
      </c>
      <c r="D39" s="15"/>
      <c r="E39" s="10">
        <f>E40</f>
        <v>5837.53</v>
      </c>
      <c r="F39" s="28">
        <v>10000</v>
      </c>
      <c r="G39" s="28">
        <v>10000</v>
      </c>
      <c r="H39" s="28">
        <f>H40</f>
        <v>10000</v>
      </c>
      <c r="I39" s="28">
        <f>I40</f>
        <v>10000</v>
      </c>
      <c r="J39" s="28">
        <f t="shared" si="0"/>
        <v>100</v>
      </c>
      <c r="K39" s="28">
        <f>K40</f>
        <v>10000</v>
      </c>
      <c r="L39" s="26">
        <f t="shared" si="1"/>
        <v>100</v>
      </c>
    </row>
    <row r="40" spans="1:12" ht="19.5" hidden="1">
      <c r="A40" s="1" t="s">
        <v>33</v>
      </c>
      <c r="B40" s="15" t="s">
        <v>60</v>
      </c>
      <c r="C40" s="15" t="s">
        <v>26</v>
      </c>
      <c r="D40" s="15" t="s">
        <v>6</v>
      </c>
      <c r="E40" s="10">
        <v>5837.53</v>
      </c>
      <c r="F40" s="27">
        <f>F39</f>
        <v>10000</v>
      </c>
      <c r="G40" s="27">
        <f>G39</f>
        <v>10000</v>
      </c>
      <c r="H40" s="27">
        <v>10000</v>
      </c>
      <c r="I40" s="27">
        <v>10000</v>
      </c>
      <c r="J40" s="28">
        <f t="shared" si="0"/>
        <v>100</v>
      </c>
      <c r="K40" s="27">
        <v>10000</v>
      </c>
      <c r="L40" s="26">
        <f t="shared" si="1"/>
        <v>100</v>
      </c>
    </row>
    <row r="41" spans="1:12" ht="19.5">
      <c r="A41" s="1" t="s">
        <v>53</v>
      </c>
      <c r="B41" s="15" t="s">
        <v>60</v>
      </c>
      <c r="C41" s="15" t="s">
        <v>18</v>
      </c>
      <c r="D41" s="15"/>
      <c r="E41" s="10">
        <f>E42</f>
        <v>7063800</v>
      </c>
      <c r="F41" s="28">
        <v>7849200</v>
      </c>
      <c r="G41" s="28">
        <v>7849200</v>
      </c>
      <c r="H41" s="28">
        <f>H42</f>
        <v>9660700</v>
      </c>
      <c r="I41" s="28">
        <f>I42</f>
        <v>7466300</v>
      </c>
      <c r="J41" s="28">
        <f t="shared" si="0"/>
        <v>77.28528988582607</v>
      </c>
      <c r="K41" s="28">
        <f>K42</f>
        <v>7434800</v>
      </c>
      <c r="L41" s="26">
        <f t="shared" si="1"/>
        <v>99.5781042819067</v>
      </c>
    </row>
    <row r="42" spans="1:12" ht="12.75" hidden="1">
      <c r="A42" s="1" t="s">
        <v>20</v>
      </c>
      <c r="B42" s="15" t="s">
        <v>60</v>
      </c>
      <c r="C42" s="15" t="s">
        <v>18</v>
      </c>
      <c r="D42" s="15" t="s">
        <v>6</v>
      </c>
      <c r="E42" s="10">
        <v>7063800</v>
      </c>
      <c r="F42" s="27">
        <f>F41</f>
        <v>7849200</v>
      </c>
      <c r="G42" s="27">
        <f>G41</f>
        <v>7849200</v>
      </c>
      <c r="H42" s="10">
        <v>9660700</v>
      </c>
      <c r="I42" s="10">
        <v>7466300</v>
      </c>
      <c r="J42" s="28">
        <f t="shared" si="0"/>
        <v>77.28528988582607</v>
      </c>
      <c r="K42" s="10">
        <v>7434800</v>
      </c>
      <c r="L42" s="26">
        <f t="shared" si="1"/>
        <v>99.5781042819067</v>
      </c>
    </row>
    <row r="43" spans="1:12" ht="12.75">
      <c r="A43" s="1" t="s">
        <v>71</v>
      </c>
      <c r="B43" s="15"/>
      <c r="C43" s="15"/>
      <c r="D43" s="15"/>
      <c r="E43" s="10">
        <v>0</v>
      </c>
      <c r="F43" s="27">
        <v>0</v>
      </c>
      <c r="G43" s="27">
        <v>0</v>
      </c>
      <c r="H43" s="10">
        <v>0</v>
      </c>
      <c r="I43" s="10">
        <v>2000000</v>
      </c>
      <c r="J43" s="28"/>
      <c r="K43" s="10">
        <v>4000000</v>
      </c>
      <c r="L43" s="26"/>
    </row>
    <row r="44" spans="1:12" ht="12.75">
      <c r="A44" s="1" t="s">
        <v>61</v>
      </c>
      <c r="B44" s="1"/>
      <c r="C44" s="25"/>
      <c r="D44" s="25"/>
      <c r="E44" s="10">
        <f>E4+E11+E13+E15+E21+E24+E30+E33+E37+E39+E41+E43</f>
        <v>149607430.7</v>
      </c>
      <c r="F44" s="10">
        <f aca="true" t="shared" si="3" ref="F44:K44">F4+F11+F13+F15+F21+F24+F30+F33+F37+F39+F41+F43</f>
        <v>143116090.20999998</v>
      </c>
      <c r="G44" s="10">
        <f t="shared" si="3"/>
        <v>143584790.20999998</v>
      </c>
      <c r="H44" s="10">
        <f t="shared" si="3"/>
        <v>137720358.48000002</v>
      </c>
      <c r="I44" s="10">
        <f t="shared" si="3"/>
        <v>108490520</v>
      </c>
      <c r="J44" s="28">
        <f t="shared" si="0"/>
        <v>78.77594946556516</v>
      </c>
      <c r="K44" s="10">
        <f t="shared" si="3"/>
        <v>108610120</v>
      </c>
      <c r="L44" s="26">
        <f t="shared" si="1"/>
        <v>100.11024004678013</v>
      </c>
    </row>
    <row r="45" spans="5:12" ht="12.75">
      <c r="E45" s="29"/>
      <c r="F45" s="33"/>
      <c r="G45" s="33"/>
      <c r="H45" s="29"/>
      <c r="I45" s="29"/>
      <c r="J45" s="29"/>
      <c r="K45" s="30"/>
      <c r="L45" s="31"/>
    </row>
  </sheetData>
  <sheetProtection/>
  <mergeCells count="3">
    <mergeCell ref="F45:G45"/>
    <mergeCell ref="A1:L1"/>
    <mergeCell ref="K2:L2"/>
  </mergeCells>
  <printOptions/>
  <pageMargins left="0.5905511811023623" right="0" top="0.3937007874015748" bottom="0.3937007874015748" header="0" footer="0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Ольга</cp:lastModifiedBy>
  <cp:lastPrinted>2019-11-10T19:51:03Z</cp:lastPrinted>
  <dcterms:created xsi:type="dcterms:W3CDTF">2008-11-25T09:39:58Z</dcterms:created>
  <dcterms:modified xsi:type="dcterms:W3CDTF">2020-11-10T19:50:48Z</dcterms:modified>
  <cp:category/>
  <cp:version/>
  <cp:contentType/>
  <cp:contentStatus/>
</cp:coreProperties>
</file>