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4235" windowHeight="8190" tabRatio="948" activeTab="0"/>
  </bookViews>
  <sheets>
    <sheet name="2022 (анализ с первонач) " sheetId="1" r:id="rId1"/>
  </sheets>
  <definedNames/>
  <calcPr fullCalcOnLoad="1"/>
</workbook>
</file>

<file path=xl/sharedStrings.xml><?xml version="1.0" encoding="utf-8"?>
<sst xmlns="http://schemas.openxmlformats.org/spreadsheetml/2006/main" count="297" uniqueCount="281">
  <si>
    <t>Наименование доходов</t>
  </si>
  <si>
    <t>Безвозмездные поступления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</si>
  <si>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</si>
  <si>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</si>
  <si>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</si>
  <si>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</si>
  <si>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Налоги на совокупный доход</t>
  </si>
  <si>
    <t>Государственная пошлина</t>
  </si>
  <si>
    <t>Штрафы, санкции, возмещения ущерба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</si>
  <si>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</si>
  <si>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</si>
  <si>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</si>
  <si>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</si>
  <si>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</si>
  <si>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</si>
  <si>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</si>
  <si>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1 08 00000 00 0000 000</t>
  </si>
  <si>
    <t>1 16 00000 00 0000 000</t>
  </si>
  <si>
    <t>1 12 01000 01 0000 120</t>
  </si>
  <si>
    <t>1 12 00000 00 0000 000</t>
  </si>
  <si>
    <t>1 11 05000 00 0000 120</t>
  </si>
  <si>
    <t xml:space="preserve"> 1 08 03010 01 1000 110</t>
  </si>
  <si>
    <t>1 01 02000 01 0000 110</t>
  </si>
  <si>
    <t>1 01 02010 01 0000 110</t>
  </si>
  <si>
    <t>1 05 02010 02 0000 110</t>
  </si>
  <si>
    <t>1 05 02000 02 0000 110</t>
  </si>
  <si>
    <t xml:space="preserve"> 1 08 03000 01 0000 110</t>
  </si>
  <si>
    <t>1 11 00000 00 0000 000</t>
  </si>
  <si>
    <t>1 11 05010 00 0000 120</t>
  </si>
  <si>
    <t>1 14 00000 00 0000 000</t>
  </si>
  <si>
    <t>1 01 00000 00 0000 000</t>
  </si>
  <si>
    <t>1 05 03000 01 0000 110</t>
  </si>
  <si>
    <t>2 00 00000 00 0000 000</t>
  </si>
  <si>
    <t>2 02 00000 00 0000 000</t>
  </si>
  <si>
    <t>1 01 02030 01 0000 110</t>
  </si>
  <si>
    <t>1 03 00000 00 0000 000</t>
  </si>
  <si>
    <t>1 03 02000 01 0000 110</t>
  </si>
  <si>
    <t xml:space="preserve"> 1 03 02230 01 0000 110</t>
  </si>
  <si>
    <t xml:space="preserve"> 1 03 02240 01 0000 110</t>
  </si>
  <si>
    <t>1 03 02250 01 0000 110</t>
  </si>
  <si>
    <t xml:space="preserve"> 1 03 02260 01 0000 110</t>
  </si>
  <si>
    <t>Безвозмездные поступления от других бюджетов бюджетной системы Российской Федерации</t>
  </si>
  <si>
    <t xml:space="preserve"> 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</si>
  <si>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</si>
  <si>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 на  осуществление  государственных полномочий по расчету и предоставлению дотаций на выравнивание бюджетной обеспеченности поселений.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</si>
  <si>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</si>
  <si>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</si>
  <si>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1 01 02020 01 0000 110</t>
  </si>
  <si>
    <t>1 11 09000 00 0000 120</t>
  </si>
  <si>
    <t>1 11 09045 05 0000 120</t>
  </si>
  <si>
    <t>исполнено</t>
  </si>
  <si>
    <t xml:space="preserve"> 1 11 05013 05 0000 120</t>
  </si>
  <si>
    <t>1 14 06013 05 0000 430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</si>
  <si>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</si>
  <si>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</si>
  <si>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Иные межбюджетные трансферты бюджетам муниципальных районов на организацию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</si>
  <si>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 xml:space="preserve"> 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</si>
  <si>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</si>
  <si>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1 05 03010 01 0000 110</t>
  </si>
  <si>
    <t xml:space="preserve"> 1 05 01000 00 0000 110</t>
  </si>
  <si>
    <t>Налог, взимаемый с налогоплательщиков, выбравших в качестве объекта налогообложения доходы</t>
  </si>
  <si>
    <t xml:space="preserve"> 1 05 01010 01 0000 110</t>
  </si>
  <si>
    <t xml:space="preserve">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</si>
  <si>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</si>
  <si>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</si>
  <si>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</si>
  <si>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бюджетам  муниципальных районов на на формирование муниципальных дорожных фондов</t>
  </si>
  <si>
    <t xml:space="preserve"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</t>
  </si>
  <si>
    <t xml:space="preserve">Субвенции бюджетам муниципальных районов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</si>
  <si>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</si>
  <si>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</si>
  <si>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</si>
  <si>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</si>
  <si>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</si>
  <si>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Налог, взимаемый в связи с применением патентной системы налогообложения</t>
  </si>
  <si>
    <t>1 01 02040 01 0000 110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</si>
  <si>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</si>
  <si>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</si>
  <si>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 xml:space="preserve">Налог, взимаемый в связи с применением упрощенной системы налогообложения
</t>
  </si>
  <si>
    <t xml:space="preserve"> 1 05 01021 01 0000 110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</si>
  <si>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</si>
  <si>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</si>
  <si>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использования имущества, находящегося в государственной и 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</si>
  <si>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</si>
  <si>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</si>
  <si>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</si>
  <si>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</si>
  <si>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Плата за негативное воздействие на окружающую среду
</t>
  </si>
  <si>
    <t xml:space="preserve">Плата за выбросы загрязняющих веществ в атмосферный воздух стационарными объектами
</t>
  </si>
  <si>
    <t>1 12 01010 01 6000 120</t>
  </si>
  <si>
    <t xml:space="preserve">Плата за сбросы загрязняющих веществ в водные объекты
</t>
  </si>
  <si>
    <t>1 12 01030 01 6000 120</t>
  </si>
  <si>
    <t>2 02 10000 00 0000 150</t>
  </si>
  <si>
    <t>2 02 15001 05 0000 150</t>
  </si>
  <si>
    <t>2 02 20000 00 0000 150</t>
  </si>
  <si>
    <t>2 02 25467 00 0000 150</t>
  </si>
  <si>
    <t>2 02 25467 05 0000 150</t>
  </si>
  <si>
    <t xml:space="preserve"> Субсидии бюджетам муниципальных районов   на поддержку отрасли культуры</t>
  </si>
  <si>
    <t>2 02 29999 00 0000 150</t>
  </si>
  <si>
    <t>2 02 29999 05 7151 150</t>
  </si>
  <si>
    <t>2 02 29999 05 7208 150</t>
  </si>
  <si>
    <t>2 02 29999 05 7212 150</t>
  </si>
  <si>
    <t>2 02 29999 05 7230 150</t>
  </si>
  <si>
    <t>2 02 29999 05 7237 150</t>
  </si>
  <si>
    <t>2 02 30000 00 0000 150</t>
  </si>
  <si>
    <t>2 02 30021 05 0000 150</t>
  </si>
  <si>
    <t>2 02 30024 00 0000 150</t>
  </si>
  <si>
    <t>2 02 30024 05 7004 150</t>
  </si>
  <si>
    <t>2 02 30024 05 7006 150</t>
  </si>
  <si>
    <t>2 02 30024 05 7010 150</t>
  </si>
  <si>
    <t>2 02 30024 05 7028 150</t>
  </si>
  <si>
    <t>2 02 30024 05 7050 150</t>
  </si>
  <si>
    <t>2 02 30024 05 7057 150</t>
  </si>
  <si>
    <t>2 02 30024 05 7065 150</t>
  </si>
  <si>
    <t>2 02 30024 05 7072 150</t>
  </si>
  <si>
    <t>2 02 30027 05 0000 150</t>
  </si>
  <si>
    <t>2 02 30029 05 0000 150</t>
  </si>
  <si>
    <t>2 02 35082 05 0000 150</t>
  </si>
  <si>
    <t>2 02 35118 05 0000 150</t>
  </si>
  <si>
    <t>2 02 35120 05 0000 150</t>
  </si>
  <si>
    <t>2 02 35930 05 0000 150</t>
  </si>
  <si>
    <t>2 02 40000 00 0000 150</t>
  </si>
  <si>
    <t>2 02 49999 05 7134 150</t>
  </si>
  <si>
    <t>2 02 49999 05 7141 150</t>
  </si>
  <si>
    <t>2 19 60010 05 0000 150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</si>
  <si>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</si>
  <si>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2 02 25519 05 0000 150</t>
  </si>
  <si>
    <t>Прочие неналоговые доходы</t>
  </si>
  <si>
    <t>% исполнения к первоначальному плану</t>
  </si>
  <si>
    <t>% исполнения к уточненному плану</t>
  </si>
  <si>
    <t>Причины отклонений от первоначального плана более или менее 5%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</si>
  <si>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</si>
  <si>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</si>
  <si>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</si>
  <si>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</si>
  <si>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1 05 00000 00 0000 110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</si>
  <si>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</si>
  <si>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</si>
  <si>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</si>
  <si>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111 05030 00 0000 120</t>
  </si>
  <si>
    <t>111 05035 05 0000 120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</si>
  <si>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</si>
  <si>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</si>
  <si>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1 16 01000 01 0000 140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</si>
  <si>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</si>
  <si>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</si>
  <si>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1 16 11000 01 0000 140</t>
  </si>
  <si>
    <t>1 16 11050 01 0000 140</t>
  </si>
  <si>
    <t>Дотации от других бюджетов бюджетной системы Российской Федерации</t>
  </si>
  <si>
    <t>Субсидии бюджетам муниципальных образований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</si>
  <si>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</si>
  <si>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\ 
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</si>
  <si>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</si>
  <si>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
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</si>
  <si>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</si>
  <si>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
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</si>
  <si>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</si>
  <si>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
2 02 20302 05 0000 150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</si>
  <si>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</si>
  <si>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</si>
  <si>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</si>
  <si>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2 02 25304 05 0000 150</t>
  </si>
  <si>
    <t>Прочие субсидии</t>
  </si>
  <si>
    <t>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"Улучшение жилищных условий граждан и повышение качества жилищно-коммунальных услуг в Новгородской области на 2019-2024 годы»"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</si>
  <si>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</si>
  <si>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</si>
  <si>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Субвенции местным бюджетам на выполнение переданных полномочий</t>
  </si>
  <si>
    <t xml:space="preserve">Субвенции бюджетам муниципальных районов на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</si>
  <si>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2 02 30024 05 7002 150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</si>
  <si>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</si>
  <si>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</si>
  <si>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 </t>
  </si>
  <si>
    <t>Субвенции бюджетам муниципальных районов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</si>
  <si>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2 02 35303 05 0000 150</t>
  </si>
  <si>
    <t xml:space="preserve"> Иные межбюджетные трансферты бюджетам муниципальных районов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                                                                                             </t>
  </si>
  <si>
    <t>2 02 49999 05 7137 150</t>
  </si>
  <si>
    <t xml:space="preserve"> Иные межбюджетные трансферты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</si>
  <si>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2 02 49999 05 7138 150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</si>
  <si>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 соглашениями.</t>
  </si>
  <si>
    <t>2 02 40014 05 0000 15\0</t>
  </si>
  <si>
    <t>1 16 01053 01 0000 140</t>
  </si>
  <si>
    <t>1 16 01193 01 0000 140</t>
  </si>
  <si>
    <t>1 16 01203 01 0000 140</t>
  </si>
  <si>
    <t>Заплачены долги прошлых лет</t>
  </si>
  <si>
    <t>В течение года осуществлялось распределение  между районами. Участие района в областных программах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</si>
  <si>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</si>
  <si>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</si>
  <si>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</si>
  <si>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Единый сельскохозяйственный налог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</si>
  <si>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</si>
  <si>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</si>
  <si>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</si>
  <si>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</si>
  <si>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</si>
  <si>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</si>
  <si>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1 16 07010 05 0000 140</t>
  </si>
  <si>
    <t xml:space="preserve">Платежи в целях возмещения причиненного ущерба (убытков)
</t>
  </si>
  <si>
    <t xml:space="preserve">Платежи, уплачиваемые в целях возмещения вреда
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</si>
  <si>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</si>
  <si>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Иные межбюджетные трансферты бюджетам муниципальных районов, муниципальных округов, городского округа Новгородской области на реализацию муниципальных проектов, реализуемых в рамках кластеров</t>
  </si>
  <si>
    <t>2 02 49999 05 7236 150</t>
  </si>
  <si>
    <t>Иные межбюджетные трансферты бюджетам муниципальных районов, муниципальных округов, городского округа Новгородской области, обеспечивающих создание благоприятных условий для применения физическими лицами специального налогового режима "Налог на профессиональный доход"</t>
  </si>
  <si>
    <t>2 02 49999 05 7704 150</t>
  </si>
  <si>
    <t>1 16 01083 01 0000 140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</si>
  <si>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</si>
  <si>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</si>
  <si>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                                                              за 2022 год "</t>
  </si>
  <si>
    <t xml:space="preserve"> первоначальный 2022</t>
  </si>
  <si>
    <t>уточненный 2022</t>
  </si>
  <si>
    <t>1 05 03010 00 0000 100</t>
  </si>
  <si>
    <t>1 05 03010 01 0000 100</t>
  </si>
  <si>
    <t>1 05 04000 02 0000 100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</si>
  <si>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</si>
  <si>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1 05 04020 02 0000 100</t>
  </si>
  <si>
    <t>ДОХОДЫ ОТ ПРОДАЖИ МАТЕРИАЛЬНЫХ И НЕМАТЕРИАЛЬНЫХ АКТИВОВ</t>
  </si>
  <si>
    <t>1 14 06000 00 0000 000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</si>
  <si>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</si>
  <si>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</si>
  <si>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</si>
  <si>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</si>
  <si>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1 16 01123 01 0000 140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</si>
  <si>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</si>
  <si>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</si>
  <si>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</si>
  <si>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</si>
  <si>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Дотации на выравнивание  бюджетной обеспеченности  муниципальных районов.</t>
  </si>
  <si>
    <t xml:space="preserve">Субсидии бюджетам на оснащение объектов спортивной инфраструктуры спортивно-технологическим оборудованием
</t>
  </si>
  <si>
    <t>2 02 25228 00 0000 150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</si>
  <si>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</si>
  <si>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2 02 25228 05 0000 150</t>
  </si>
  <si>
    <t>Субсидии бюджетам на развитие сети учреждений культурно-досугового типа</t>
  </si>
  <si>
    <t>2 02 25513 00 0000 150</t>
  </si>
  <si>
    <t>Субсидии бюджетам муниципальных районов на развитие сети учреждений культурно-досугового типа</t>
  </si>
  <si>
    <t>2 02 25513 05 0000 150</t>
  </si>
  <si>
    <t xml:space="preserve">Субсидии бюджетам муниципальных районов, муниципальных округов, городского округа Новгородской области на реализацию местных инициатив в рамках приоритетного регионального проекта "Наш выбор" </t>
  </si>
  <si>
    <t>2 02 29999 05 7705 150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</si>
  <si>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</si>
  <si>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 xml:space="preserve">Субвенции бюджетам муниципальных районов, муниципальных округов и городского округа Новгородской области на осуществление отдельных государственных полномочий в области увековечения памяти погибших при защите Отечества на 2022 год </t>
  </si>
  <si>
    <t>2 02 30024 05 7066 150</t>
  </si>
  <si>
    <t>Субвенции бюджетам муниципальных районов на осуществление отдельных государственных полномочий по оказанию мер социальной поддержки обучающимся муниципальных образовательных организаций, связанных с реализацией указа Губернатора Новгородской области от 11.10.2022 № 584 «О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семей»</t>
  </si>
  <si>
    <t>2 02 30024 05 7164 150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</si>
  <si>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</si>
  <si>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(истоником финансового обеспечения которых является иной межбюджетный трансферт из федерального бюджета)
</t>
  </si>
  <si>
    <t xml:space="preserve"> Иные межбюджетные трансферты  бюджетам муниципальных районов, муниципальных округов Новгородской области  на организацию бесплатной перевозки обучающихся общеобразовательных организаций</t>
  </si>
  <si>
    <t>2 02 49999 05 7238 150</t>
  </si>
  <si>
    <t>Иные межбюджетные трансферты  бюджетам муниципальных районов, муниципальных округов Новгородской области  на создание условий для обеспечения жителей отдаленных и (или) труднодоступных населенных пунктов Новгородской области услугами торговли посредством мобильных торговых объектов, обеспечивающих доставку и реализацию товаров</t>
  </si>
  <si>
    <t>2 02 49999 05 7266 150</t>
  </si>
  <si>
    <t>Иные межбюджетные трансферты  бюджетам муниципальных районов, муниципальных округов Новгородской области  на выплату стипендии обучающимся, заключившим договор о целевом обучении по образовательным программам высшего образования по направлению "Педагогическое образование"</t>
  </si>
  <si>
    <t>2 02 49999 05 7532 150</t>
  </si>
  <si>
    <t>Иные межбюджетные трансферты на обеспечение расходных обязательств, связанных с реализацией Указа Губернатора Новгородской  области от 11.10.2022 №584 «О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</t>
  </si>
  <si>
    <t>2 02 49999 05 7267 150</t>
  </si>
  <si>
    <t>Иные межбюджетные трансферты  бюджетам муниципальных районов, муниципальных округов, городского округа Новгородской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</si>
  <si>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2 02 49999 05 7619 150</t>
  </si>
  <si>
    <t xml:space="preserve">Иные межбюджетные трансферты бюджетам муниципальных районов, муниципальных округов, городских поселений и городского округа на финансовое обеспечение затрат по созданию и (или) содержанию мест (площадок) накопления твердых коммунальных отходов </t>
  </si>
  <si>
    <t>2 02 49999 05 7621 150</t>
  </si>
  <si>
    <t xml:space="preserve">Иные межбюджетные трансферты  бюджетам муниципальных районов, муниципальных округов, городского округа Новгородской области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 </t>
  </si>
  <si>
    <t>2 02 49999 05 7622 150</t>
  </si>
  <si>
    <t>Иные межбюджетные трансферты  бюджетам муниципальных районов, муниципальных округов, городского округа Новгородской области на организацию обеспечения твердым топливом (дровами) семей граждан, призванных на военную службу по мобилизации, граждан, заключивших контракт о добровольном содействии в выполнении задач, возложенных на Вооруженные Силы Российской Федерации, сотрудников, находящихся в служебной командировке в зоне действия специальной военной операции, проживающих в жилых помещениях с печным отоплением.</t>
  </si>
  <si>
    <t>2 02 49999 05 7623 150</t>
  </si>
  <si>
    <t>Иные межбюджетные трансферты бюджетам муниципальных районов, муниципальных округов и городского округа  Новгородской области по итогам ежегодного рейтинга социально-экономического развития</t>
  </si>
  <si>
    <t>2 02 49999 05 7703 150</t>
  </si>
  <si>
    <t>Прочие безвозмездные поступления</t>
  </si>
  <si>
    <t>2 07 00000 00 0000 000</t>
  </si>
  <si>
    <t>Прочие безвозмездные поступления в бюджеты</t>
  </si>
  <si>
    <t>Прочие безвозмездные поступления в бюджеты муниципальных районов</t>
  </si>
  <si>
    <t>2 07 05030 05 0000 150</t>
  </si>
  <si>
    <t>1 16 10129 01 0000 140</t>
  </si>
  <si>
    <t>1 17 00000 00 0000 000</t>
  </si>
  <si>
    <t>ПРОЧИЕ НЕНАЛОГОВЫЕ ДОХОДЫ</t>
  </si>
  <si>
    <t>Прочие неналоговые доходы бюджетов муниципальных районов</t>
  </si>
  <si>
    <t>1 17 05050 05 0000 180</t>
  </si>
  <si>
    <t>1 17 05000 00 0000 180</t>
  </si>
  <si>
    <t xml:space="preserve">Поступления доходов в  бюджет муниципального района за 2022 год </t>
  </si>
  <si>
    <t>2 07 05000 00 0000 150</t>
  </si>
  <si>
    <t>2 19 60000 00 0000 150</t>
  </si>
  <si>
    <t xml:space="preserve"> выбор налогоплательщика платежной системы</t>
  </si>
  <si>
    <t xml:space="preserve">Увеличилось количество обращений </t>
  </si>
  <si>
    <t xml:space="preserve">В течение года осуществлялось распределение  между районами. </t>
  </si>
  <si>
    <t>Поступление от населения по проекту "Наш выбор"</t>
  </si>
  <si>
    <t xml:space="preserve">(-5103,03) ост по водопроводу; </t>
  </si>
  <si>
    <t xml:space="preserve">Увеличение  налога на доходы физических лиц связано с  увеличением значения показателя средней заработной платы на 2022 год по Указам президента  по отдельным категориями работников по учреждениям культуры , а также и образования.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</si>
</sst>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0&quot;р.&quot;"/>
    <numFmt numFmtId="179" formatCode="#,##0.0_р_."/>
    <numFmt numFmtId="180" formatCode="#,##0.00\ _₽"/>
  </numFmts>
  <fonts count="48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0" fontId="2" fillId="0" borderId="10" xfId="0" applyNumberFormat="1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177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wrapText="1"/>
    </xf>
    <xf numFmtId="0" fontId="3" fillId="0" borderId="0" xfId="53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justify" wrapText="1"/>
    </xf>
    <xf numFmtId="4" fontId="7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3" fillId="0" borderId="14" xfId="53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justify"/>
    </xf>
    <xf numFmtId="0" fontId="1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4"/>
  <sheetViews>
    <sheetView tabSelected="1" zoomScalePageLayoutView="0" workbookViewId="0" topLeftCell="A1">
      <selection activeCell="A145" sqref="A145:IV146"/>
    </sheetView>
  </sheetViews>
  <sheetFormatPr defaultColWidth="9.00390625" defaultRowHeight="12.75"/>
  <cols>
    <col min="1" max="1" width="39.25390625" style="43" customWidth="1"/>
    <col min="2" max="2" width="16.375" style="23" customWidth="1"/>
    <col min="3" max="3" width="17.375" style="23" customWidth="1"/>
    <col min="4" max="4" width="16.375" style="23" customWidth="1"/>
    <col min="5" max="5" width="15.125" style="23" customWidth="1"/>
    <col min="6" max="6" width="14.125" style="23" customWidth="1"/>
    <col min="7" max="7" width="12.875" style="23" customWidth="1"/>
    <col min="8" max="8" width="38.125" style="20" customWidth="1"/>
  </cols>
  <sheetData>
    <row r="1" spans="1:5" ht="12.75">
      <c r="A1" s="52" t="s">
        <v>206</v>
      </c>
      <c r="B1" s="52"/>
      <c r="C1" s="52"/>
      <c r="D1" s="52"/>
      <c r="E1" s="52"/>
    </row>
    <row r="2" spans="1:5" ht="9.75" customHeight="1" thickBot="1">
      <c r="A2" s="53" t="s">
        <v>272</v>
      </c>
      <c r="B2" s="53"/>
      <c r="C2" s="53"/>
      <c r="D2" s="53"/>
      <c r="E2" s="21"/>
    </row>
    <row r="3" spans="1:8" ht="21.75" customHeight="1">
      <c r="A3" s="37" t="s">
        <v>0</v>
      </c>
      <c r="B3" s="38" t="s">
        <v>4</v>
      </c>
      <c r="C3" s="12" t="s">
        <v>207</v>
      </c>
      <c r="D3" s="12" t="s">
        <v>208</v>
      </c>
      <c r="E3" s="12" t="s">
        <v>50</v>
      </c>
      <c r="F3" s="54" t="s">
        <v>128</v>
      </c>
      <c r="G3" s="49" t="s">
        <v>129</v>
      </c>
      <c r="H3" s="49" t="s">
        <v>130</v>
      </c>
    </row>
    <row r="4" spans="1:8" ht="12.75">
      <c r="A4" s="39">
        <v>1</v>
      </c>
      <c r="B4" s="13">
        <v>2</v>
      </c>
      <c r="C4" s="14">
        <v>3</v>
      </c>
      <c r="D4" s="14">
        <v>3</v>
      </c>
      <c r="E4" s="14">
        <v>5</v>
      </c>
      <c r="F4" s="55"/>
      <c r="G4" s="50"/>
      <c r="H4" s="50"/>
    </row>
    <row r="5" spans="1:8" ht="12.75">
      <c r="A5" s="33" t="s">
        <v>11</v>
      </c>
      <c r="B5" s="15"/>
      <c r="C5" s="6">
        <f>C6+C71</f>
        <v>161411581.12</v>
      </c>
      <c r="D5" s="6">
        <f>D6+D71</f>
        <v>206965428.35</v>
      </c>
      <c r="E5" s="6">
        <f>E6+E71</f>
        <v>207506670.15</v>
      </c>
      <c r="F5" s="12">
        <v>6</v>
      </c>
      <c r="G5" s="12">
        <v>7</v>
      </c>
      <c r="H5" s="12">
        <v>8</v>
      </c>
    </row>
    <row r="6" spans="1:8" ht="12.75">
      <c r="A6" s="16" t="s">
        <v>12</v>
      </c>
      <c r="B6" s="17" t="s">
        <v>15</v>
      </c>
      <c r="C6" s="6">
        <f>C7+C37</f>
        <v>31574580</v>
      </c>
      <c r="D6" s="6">
        <f>D7+D37</f>
        <v>36687080</v>
      </c>
      <c r="E6" s="6">
        <f>E7+E37</f>
        <v>37679842.37000001</v>
      </c>
      <c r="F6" s="6">
        <f>E6/C6*100</f>
        <v>119.33600500782595</v>
      </c>
      <c r="G6" s="6">
        <f>E6/D6*100</f>
        <v>102.70602721721112</v>
      </c>
      <c r="H6" s="44"/>
    </row>
    <row r="7" spans="1:8" ht="12.75">
      <c r="A7" s="33" t="s">
        <v>13</v>
      </c>
      <c r="B7" s="9"/>
      <c r="C7" s="6">
        <f>C8+C14+C20+C34</f>
        <v>30383980</v>
      </c>
      <c r="D7" s="6">
        <f>D8+D14+D20+D34</f>
        <v>35264580</v>
      </c>
      <c r="E7" s="6">
        <f>E8+E14+E20+E34</f>
        <v>36575434.60000001</v>
      </c>
      <c r="F7" s="6">
        <f aca="true" t="shared" si="0" ref="F7:F70">E7/C7*100</f>
        <v>120.3773653089556</v>
      </c>
      <c r="G7" s="6">
        <f aca="true" t="shared" si="1" ref="G7:G70">E7/D7*100</f>
        <v>103.7171989571406</v>
      </c>
      <c r="H7" s="44"/>
    </row>
    <row r="8" spans="1:8" ht="56.25">
      <c r="A8" s="32" t="s">
        <v>5</v>
      </c>
      <c r="B8" s="10" t="s">
        <v>30</v>
      </c>
      <c r="C8" s="7">
        <f>C9</f>
        <v>23314700</v>
      </c>
      <c r="D8" s="7">
        <f>D9</f>
        <v>26786700</v>
      </c>
      <c r="E8" s="7">
        <f>E9</f>
        <v>27471954.680000003</v>
      </c>
      <c r="F8" s="6">
        <f t="shared" si="0"/>
        <v>117.83104513461467</v>
      </c>
      <c r="G8" s="6">
        <f t="shared" si="1"/>
        <v>102.55818999727478</v>
      </c>
      <c r="H8" s="5" t="s">
        <v>280</v>
      </c>
    </row>
    <row r="9" spans="1:8" ht="22.5" hidden="1">
      <c r="A9" s="24" t="s">
        <v>185</v>
      </c>
      <c r="B9" s="10" t="s">
        <v>22</v>
      </c>
      <c r="C9" s="7">
        <f>C10+C11+C12+C13</f>
        <v>23314700</v>
      </c>
      <c r="D9" s="7">
        <f>D10+D11+D12+D13</f>
        <v>26786700</v>
      </c>
      <c r="E9" s="7">
        <f>E10+E11+E12+E13</f>
        <v>27471954.680000003</v>
      </c>
      <c r="F9" s="6">
        <f t="shared" si="0"/>
        <v>117.83104513461467</v>
      </c>
      <c r="G9" s="6">
        <f t="shared" si="1"/>
        <v>102.55818999727478</v>
      </c>
      <c r="H9" s="5"/>
    </row>
    <row r="10" spans="1:8" ht="78.75" hidden="1">
      <c r="A10" s="24" t="s">
        <v>186</v>
      </c>
      <c r="B10" s="10" t="s">
        <v>23</v>
      </c>
      <c r="C10" s="6">
        <v>23294600</v>
      </c>
      <c r="D10" s="6">
        <v>26500000</v>
      </c>
      <c r="E10" s="6">
        <v>27185164.67</v>
      </c>
      <c r="F10" s="6">
        <f t="shared" si="0"/>
        <v>116.70157319722168</v>
      </c>
      <c r="G10" s="6">
        <f t="shared" si="1"/>
        <v>102.58552705660378</v>
      </c>
      <c r="H10" s="5"/>
    </row>
    <row r="11" spans="1:8" ht="101.25" hidden="1">
      <c r="A11" s="24" t="s">
        <v>57</v>
      </c>
      <c r="B11" s="10" t="s">
        <v>47</v>
      </c>
      <c r="C11" s="6">
        <v>0</v>
      </c>
      <c r="D11" s="6">
        <v>44300</v>
      </c>
      <c r="E11" s="6">
        <v>44312.66</v>
      </c>
      <c r="F11" s="6" t="e">
        <f t="shared" si="0"/>
        <v>#DIV/0!</v>
      </c>
      <c r="G11" s="6">
        <f t="shared" si="1"/>
        <v>100.02857787810385</v>
      </c>
      <c r="H11" s="5"/>
    </row>
    <row r="12" spans="1:8" ht="45" hidden="1">
      <c r="A12" s="24" t="s">
        <v>125</v>
      </c>
      <c r="B12" s="10" t="s">
        <v>34</v>
      </c>
      <c r="C12" s="6">
        <v>0</v>
      </c>
      <c r="D12" s="6">
        <v>201400</v>
      </c>
      <c r="E12" s="6">
        <v>201489.85</v>
      </c>
      <c r="F12" s="6" t="e">
        <f t="shared" si="0"/>
        <v>#DIV/0!</v>
      </c>
      <c r="G12" s="6">
        <f t="shared" si="1"/>
        <v>100.04461271102285</v>
      </c>
      <c r="H12" s="5"/>
    </row>
    <row r="13" spans="1:8" ht="90" hidden="1">
      <c r="A13" s="24" t="s">
        <v>187</v>
      </c>
      <c r="B13" s="10" t="s">
        <v>75</v>
      </c>
      <c r="C13" s="6">
        <v>20100</v>
      </c>
      <c r="D13" s="6">
        <v>41000</v>
      </c>
      <c r="E13" s="6">
        <v>40987.5</v>
      </c>
      <c r="F13" s="6">
        <f t="shared" si="0"/>
        <v>203.9179104477612</v>
      </c>
      <c r="G13" s="6">
        <f t="shared" si="1"/>
        <v>99.96951219512195</v>
      </c>
      <c r="H13" s="5"/>
    </row>
    <row r="14" spans="1:8" ht="21">
      <c r="A14" s="29" t="s">
        <v>76</v>
      </c>
      <c r="B14" s="10" t="s">
        <v>35</v>
      </c>
      <c r="C14" s="6">
        <f>C15</f>
        <v>3823880</v>
      </c>
      <c r="D14" s="6">
        <f>D15</f>
        <v>3823880</v>
      </c>
      <c r="E14" s="6">
        <f>E15</f>
        <v>4412514.7299999995</v>
      </c>
      <c r="F14" s="6">
        <f t="shared" si="0"/>
        <v>115.39365068987519</v>
      </c>
      <c r="G14" s="6">
        <f t="shared" si="1"/>
        <v>115.39365068987519</v>
      </c>
      <c r="H14" s="5"/>
    </row>
    <row r="15" spans="1:8" ht="24" customHeight="1" hidden="1">
      <c r="A15" s="29" t="s">
        <v>77</v>
      </c>
      <c r="B15" s="10" t="s">
        <v>36</v>
      </c>
      <c r="C15" s="6">
        <f>SUM(C16:C19)</f>
        <v>3823880</v>
      </c>
      <c r="D15" s="6">
        <f>SUM(D16:D19)</f>
        <v>3823880</v>
      </c>
      <c r="E15" s="6">
        <f>SUM(E16:E19)</f>
        <v>4412514.7299999995</v>
      </c>
      <c r="F15" s="6">
        <f t="shared" si="0"/>
        <v>115.39365068987519</v>
      </c>
      <c r="G15" s="6">
        <f t="shared" si="1"/>
        <v>115.39365068987519</v>
      </c>
      <c r="H15" s="51"/>
    </row>
    <row r="16" spans="1:8" ht="78.75" hidden="1">
      <c r="A16" s="24" t="s">
        <v>131</v>
      </c>
      <c r="B16" s="10" t="s">
        <v>37</v>
      </c>
      <c r="C16" s="11">
        <v>1728890</v>
      </c>
      <c r="D16" s="11">
        <v>1728890</v>
      </c>
      <c r="E16" s="11">
        <v>2212024.69</v>
      </c>
      <c r="F16" s="6">
        <f t="shared" si="0"/>
        <v>127.94479058818085</v>
      </c>
      <c r="G16" s="6">
        <f t="shared" si="1"/>
        <v>127.94479058818085</v>
      </c>
      <c r="H16" s="51"/>
    </row>
    <row r="17" spans="1:8" ht="90" hidden="1">
      <c r="A17" s="30" t="s">
        <v>132</v>
      </c>
      <c r="B17" s="10" t="s">
        <v>38</v>
      </c>
      <c r="C17" s="11">
        <v>9570</v>
      </c>
      <c r="D17" s="11">
        <v>9570</v>
      </c>
      <c r="E17" s="11">
        <v>11948.36</v>
      </c>
      <c r="F17" s="6">
        <f t="shared" si="0"/>
        <v>124.85224660397074</v>
      </c>
      <c r="G17" s="6">
        <f t="shared" si="1"/>
        <v>124.85224660397074</v>
      </c>
      <c r="H17" s="51"/>
    </row>
    <row r="18" spans="1:8" ht="78.75" hidden="1">
      <c r="A18" s="30" t="s">
        <v>133</v>
      </c>
      <c r="B18" s="10" t="s">
        <v>39</v>
      </c>
      <c r="C18" s="11">
        <v>2302210</v>
      </c>
      <c r="D18" s="11">
        <v>2302210</v>
      </c>
      <c r="E18" s="11">
        <v>2442325.09</v>
      </c>
      <c r="F18" s="6">
        <f t="shared" si="0"/>
        <v>106.08611247453533</v>
      </c>
      <c r="G18" s="6">
        <f t="shared" si="1"/>
        <v>106.08611247453533</v>
      </c>
      <c r="H18" s="51"/>
    </row>
    <row r="19" spans="1:8" ht="78.75" hidden="1">
      <c r="A19" s="24" t="s">
        <v>134</v>
      </c>
      <c r="B19" s="10" t="s">
        <v>40</v>
      </c>
      <c r="C19" s="11">
        <v>-216790</v>
      </c>
      <c r="D19" s="11">
        <v>-216790</v>
      </c>
      <c r="E19" s="11">
        <v>-253783.41</v>
      </c>
      <c r="F19" s="6">
        <f t="shared" si="0"/>
        <v>117.06416808893398</v>
      </c>
      <c r="G19" s="6">
        <f t="shared" si="1"/>
        <v>117.06416808893398</v>
      </c>
      <c r="H19" s="51"/>
    </row>
    <row r="20" spans="1:8" ht="12.75">
      <c r="A20" s="32" t="s">
        <v>6</v>
      </c>
      <c r="B20" s="10" t="s">
        <v>135</v>
      </c>
      <c r="C20" s="7">
        <f>C21+C30+C32+C26</f>
        <v>2947400</v>
      </c>
      <c r="D20" s="7">
        <f>D21+D30+D32+D26</f>
        <v>4320000</v>
      </c>
      <c r="E20" s="7">
        <f>E21+E30+E32+E26</f>
        <v>4351667.850000001</v>
      </c>
      <c r="F20" s="6">
        <f t="shared" si="0"/>
        <v>147.6442915790188</v>
      </c>
      <c r="G20" s="6">
        <f t="shared" si="1"/>
        <v>100.73305208333335</v>
      </c>
      <c r="H20" s="51"/>
    </row>
    <row r="21" spans="1:8" ht="33.75" hidden="1">
      <c r="A21" s="24" t="s">
        <v>78</v>
      </c>
      <c r="B21" s="10" t="s">
        <v>59</v>
      </c>
      <c r="C21" s="7">
        <f>C22+C24</f>
        <v>2573200</v>
      </c>
      <c r="D21" s="7">
        <f>D22+D24</f>
        <v>4285000</v>
      </c>
      <c r="E21" s="7">
        <f>E22+E24</f>
        <v>4351517.75</v>
      </c>
      <c r="F21" s="6">
        <f t="shared" si="0"/>
        <v>169.1091928338256</v>
      </c>
      <c r="G21" s="6">
        <f t="shared" si="1"/>
        <v>101.55233955659277</v>
      </c>
      <c r="H21" s="5" t="s">
        <v>275</v>
      </c>
    </row>
    <row r="22" spans="1:8" ht="22.5" hidden="1">
      <c r="A22" s="24" t="s">
        <v>60</v>
      </c>
      <c r="B22" s="10" t="s">
        <v>61</v>
      </c>
      <c r="C22" s="7">
        <f>C23</f>
        <v>2573200</v>
      </c>
      <c r="D22" s="7">
        <f>D23</f>
        <v>3240700</v>
      </c>
      <c r="E22" s="7">
        <f>E23</f>
        <v>3297062.99</v>
      </c>
      <c r="F22" s="6">
        <f t="shared" si="0"/>
        <v>128.13084836001866</v>
      </c>
      <c r="G22" s="6">
        <f t="shared" si="1"/>
        <v>101.73922269879965</v>
      </c>
      <c r="H22" s="36"/>
    </row>
    <row r="23" spans="1:8" ht="22.5" hidden="1">
      <c r="A23" s="24" t="s">
        <v>60</v>
      </c>
      <c r="B23" s="10" t="s">
        <v>62</v>
      </c>
      <c r="C23" s="7">
        <v>2573200</v>
      </c>
      <c r="D23" s="7">
        <v>3240700</v>
      </c>
      <c r="E23" s="7">
        <v>3297062.99</v>
      </c>
      <c r="F23" s="6">
        <f t="shared" si="0"/>
        <v>128.13084836001866</v>
      </c>
      <c r="G23" s="6">
        <f t="shared" si="1"/>
        <v>101.73922269879965</v>
      </c>
      <c r="H23" s="36"/>
    </row>
    <row r="24" spans="1:8" ht="33.75" hidden="1">
      <c r="A24" s="24" t="s">
        <v>136</v>
      </c>
      <c r="B24" s="10" t="s">
        <v>137</v>
      </c>
      <c r="C24" s="7">
        <f>C25</f>
        <v>0</v>
      </c>
      <c r="D24" s="7">
        <f>D25</f>
        <v>1044300</v>
      </c>
      <c r="E24" s="7">
        <f>E25</f>
        <v>1054454.76</v>
      </c>
      <c r="F24" s="6" t="e">
        <f t="shared" si="0"/>
        <v>#DIV/0!</v>
      </c>
      <c r="G24" s="6">
        <f t="shared" si="1"/>
        <v>100.9723987359954</v>
      </c>
      <c r="H24" s="36"/>
    </row>
    <row r="25" spans="1:8" ht="56.25" hidden="1">
      <c r="A25" s="24" t="s">
        <v>63</v>
      </c>
      <c r="B25" s="10" t="s">
        <v>79</v>
      </c>
      <c r="C25" s="7">
        <v>0</v>
      </c>
      <c r="D25" s="7">
        <v>1044300</v>
      </c>
      <c r="E25" s="7">
        <v>1054454.76</v>
      </c>
      <c r="F25" s="6" t="e">
        <f t="shared" si="0"/>
        <v>#DIV/0!</v>
      </c>
      <c r="G25" s="6">
        <f t="shared" si="1"/>
        <v>100.9723987359954</v>
      </c>
      <c r="H25" s="36"/>
    </row>
    <row r="26" spans="1:8" ht="22.5" hidden="1">
      <c r="A26" s="16" t="s">
        <v>9</v>
      </c>
      <c r="B26" s="10" t="s">
        <v>25</v>
      </c>
      <c r="C26" s="7">
        <f>C27</f>
        <v>0</v>
      </c>
      <c r="D26" s="7">
        <f aca="true" t="shared" si="2" ref="D26:E28">D27</f>
        <v>0</v>
      </c>
      <c r="E26" s="7">
        <f t="shared" si="2"/>
        <v>-56709.88</v>
      </c>
      <c r="F26" s="6" t="e">
        <f t="shared" si="0"/>
        <v>#DIV/0!</v>
      </c>
      <c r="G26" s="6" t="e">
        <f t="shared" si="1"/>
        <v>#DIV/0!</v>
      </c>
      <c r="H26" s="36"/>
    </row>
    <row r="27" spans="1:8" ht="22.5" hidden="1">
      <c r="A27" s="16" t="s">
        <v>9</v>
      </c>
      <c r="B27" s="10" t="s">
        <v>24</v>
      </c>
      <c r="C27" s="7">
        <f>C28</f>
        <v>0</v>
      </c>
      <c r="D27" s="7">
        <f t="shared" si="2"/>
        <v>0</v>
      </c>
      <c r="E27" s="7">
        <f t="shared" si="2"/>
        <v>-56709.88</v>
      </c>
      <c r="F27" s="6" t="e">
        <f t="shared" si="0"/>
        <v>#DIV/0!</v>
      </c>
      <c r="G27" s="6" t="e">
        <f t="shared" si="1"/>
        <v>#DIV/0!</v>
      </c>
      <c r="H27" s="36"/>
    </row>
    <row r="28" spans="1:8" ht="12.75" hidden="1">
      <c r="A28" s="16" t="s">
        <v>188</v>
      </c>
      <c r="B28" s="10" t="s">
        <v>31</v>
      </c>
      <c r="C28" s="7">
        <f>C29</f>
        <v>0</v>
      </c>
      <c r="D28" s="7">
        <f t="shared" si="2"/>
        <v>0</v>
      </c>
      <c r="E28" s="7">
        <f t="shared" si="2"/>
        <v>-56709.88</v>
      </c>
      <c r="F28" s="6" t="e">
        <f t="shared" si="0"/>
        <v>#DIV/0!</v>
      </c>
      <c r="G28" s="6" t="e">
        <f t="shared" si="1"/>
        <v>#DIV/0!</v>
      </c>
      <c r="H28" s="36"/>
    </row>
    <row r="29" spans="1:8" ht="12.75" hidden="1">
      <c r="A29" s="16" t="s">
        <v>188</v>
      </c>
      <c r="B29" s="10" t="s">
        <v>58</v>
      </c>
      <c r="C29" s="7">
        <v>0</v>
      </c>
      <c r="D29" s="7">
        <v>0</v>
      </c>
      <c r="E29" s="7">
        <v>-56709.88</v>
      </c>
      <c r="F29" s="6" t="e">
        <f t="shared" si="0"/>
        <v>#DIV/0!</v>
      </c>
      <c r="G29" s="6" t="e">
        <f t="shared" si="1"/>
        <v>#DIV/0!</v>
      </c>
      <c r="H29" s="36"/>
    </row>
    <row r="30" spans="1:8" ht="12.75" hidden="1">
      <c r="A30" s="33" t="s">
        <v>188</v>
      </c>
      <c r="B30" s="10" t="s">
        <v>209</v>
      </c>
      <c r="C30" s="7">
        <f>C31</f>
        <v>130200</v>
      </c>
      <c r="D30" s="7">
        <f>D31</f>
        <v>0</v>
      </c>
      <c r="E30" s="7">
        <f>E31</f>
        <v>0</v>
      </c>
      <c r="F30" s="6">
        <f t="shared" si="0"/>
        <v>0</v>
      </c>
      <c r="G30" s="6" t="e">
        <f t="shared" si="1"/>
        <v>#DIV/0!</v>
      </c>
      <c r="H30" s="36"/>
    </row>
    <row r="31" spans="1:8" ht="12.75" hidden="1">
      <c r="A31" s="33" t="s">
        <v>188</v>
      </c>
      <c r="B31" s="10" t="s">
        <v>210</v>
      </c>
      <c r="C31" s="7">
        <v>130200</v>
      </c>
      <c r="D31" s="7">
        <v>0</v>
      </c>
      <c r="E31" s="7">
        <v>0</v>
      </c>
      <c r="F31" s="6">
        <f t="shared" si="0"/>
        <v>0</v>
      </c>
      <c r="G31" s="6" t="e">
        <f t="shared" si="1"/>
        <v>#DIV/0!</v>
      </c>
      <c r="H31" s="36"/>
    </row>
    <row r="32" spans="1:8" ht="22.5" hidden="1">
      <c r="A32" s="16" t="s">
        <v>74</v>
      </c>
      <c r="B32" s="10" t="s">
        <v>211</v>
      </c>
      <c r="C32" s="7">
        <f>C33</f>
        <v>244000</v>
      </c>
      <c r="D32" s="7">
        <f>D33</f>
        <v>35000</v>
      </c>
      <c r="E32" s="7">
        <f>E33</f>
        <v>56859.98</v>
      </c>
      <c r="F32" s="6">
        <f t="shared" si="0"/>
        <v>23.30327049180328</v>
      </c>
      <c r="G32" s="6">
        <f t="shared" si="1"/>
        <v>162.4570857142857</v>
      </c>
      <c r="H32" s="36"/>
    </row>
    <row r="33" spans="1:8" ht="33.75" hidden="1">
      <c r="A33" s="16" t="s">
        <v>212</v>
      </c>
      <c r="B33" s="10" t="s">
        <v>213</v>
      </c>
      <c r="C33" s="7">
        <v>244000</v>
      </c>
      <c r="D33" s="7">
        <v>35000</v>
      </c>
      <c r="E33" s="7">
        <v>56859.98</v>
      </c>
      <c r="F33" s="6">
        <f t="shared" si="0"/>
        <v>23.30327049180328</v>
      </c>
      <c r="G33" s="6">
        <f t="shared" si="1"/>
        <v>162.4570857142857</v>
      </c>
      <c r="H33" s="36"/>
    </row>
    <row r="34" spans="1:8" ht="12.75">
      <c r="A34" s="33" t="s">
        <v>7</v>
      </c>
      <c r="B34" s="10" t="s">
        <v>16</v>
      </c>
      <c r="C34" s="7">
        <f aca="true" t="shared" si="3" ref="C34:E35">C35</f>
        <v>298000</v>
      </c>
      <c r="D34" s="7">
        <f t="shared" si="3"/>
        <v>334000</v>
      </c>
      <c r="E34" s="7">
        <f t="shared" si="3"/>
        <v>339297.34</v>
      </c>
      <c r="F34" s="6">
        <f t="shared" si="0"/>
        <v>113.8581677852349</v>
      </c>
      <c r="G34" s="6">
        <f t="shared" si="1"/>
        <v>101.58602994011976</v>
      </c>
      <c r="H34" s="36"/>
    </row>
    <row r="35" spans="1:8" ht="22.5" customHeight="1" hidden="1">
      <c r="A35" s="24" t="s">
        <v>80</v>
      </c>
      <c r="B35" s="10" t="s">
        <v>26</v>
      </c>
      <c r="C35" s="7">
        <f t="shared" si="3"/>
        <v>298000</v>
      </c>
      <c r="D35" s="7">
        <f t="shared" si="3"/>
        <v>334000</v>
      </c>
      <c r="E35" s="7">
        <f t="shared" si="3"/>
        <v>339297.34</v>
      </c>
      <c r="F35" s="6">
        <f t="shared" si="0"/>
        <v>113.8581677852349</v>
      </c>
      <c r="G35" s="6">
        <f t="shared" si="1"/>
        <v>101.58602994011976</v>
      </c>
      <c r="H35" s="5" t="s">
        <v>276</v>
      </c>
    </row>
    <row r="36" spans="1:8" ht="56.25" hidden="1">
      <c r="A36" s="24" t="s">
        <v>81</v>
      </c>
      <c r="B36" s="10" t="s">
        <v>21</v>
      </c>
      <c r="C36" s="7">
        <v>298000</v>
      </c>
      <c r="D36" s="7">
        <v>334000</v>
      </c>
      <c r="E36" s="7">
        <v>339297.34</v>
      </c>
      <c r="F36" s="6">
        <f t="shared" si="0"/>
        <v>113.8581677852349</v>
      </c>
      <c r="G36" s="6">
        <f t="shared" si="1"/>
        <v>101.58602994011976</v>
      </c>
      <c r="H36" s="36"/>
    </row>
    <row r="37" spans="1:8" ht="12.75">
      <c r="A37" s="33" t="s">
        <v>14</v>
      </c>
      <c r="B37" s="19"/>
      <c r="C37" s="6">
        <f>C38+C46+C50+C54+C68</f>
        <v>1190600</v>
      </c>
      <c r="D37" s="6">
        <f>D38+D46+D50+D54+D68</f>
        <v>1422500</v>
      </c>
      <c r="E37" s="6">
        <f>E38+E46+E50+E54+E68</f>
        <v>1104407.77</v>
      </c>
      <c r="F37" s="6">
        <f t="shared" si="0"/>
        <v>92.76060557701999</v>
      </c>
      <c r="G37" s="6">
        <f t="shared" si="1"/>
        <v>77.63850755711775</v>
      </c>
      <c r="H37" s="36"/>
    </row>
    <row r="38" spans="1:8" ht="22.5">
      <c r="A38" s="24" t="s">
        <v>82</v>
      </c>
      <c r="B38" s="17" t="s">
        <v>27</v>
      </c>
      <c r="C38" s="7">
        <f>C39+C44</f>
        <v>525000</v>
      </c>
      <c r="D38" s="7">
        <f>D39+D44</f>
        <v>552000</v>
      </c>
      <c r="E38" s="7">
        <f>E39+E44</f>
        <v>588014.76</v>
      </c>
      <c r="F38" s="6">
        <f t="shared" si="0"/>
        <v>112.00281142857142</v>
      </c>
      <c r="G38" s="6">
        <f t="shared" si="1"/>
        <v>106.52441304347826</v>
      </c>
      <c r="H38" s="36"/>
    </row>
    <row r="39" spans="1:8" ht="90" hidden="1">
      <c r="A39" s="18" t="s">
        <v>83</v>
      </c>
      <c r="B39" s="17" t="s">
        <v>20</v>
      </c>
      <c r="C39" s="7">
        <f>C40+C42</f>
        <v>325000</v>
      </c>
      <c r="D39" s="7">
        <f>D40+D42</f>
        <v>302000</v>
      </c>
      <c r="E39" s="7">
        <f>E40+E42</f>
        <v>327850.94</v>
      </c>
      <c r="F39" s="6">
        <f t="shared" si="0"/>
        <v>100.8772123076923</v>
      </c>
      <c r="G39" s="6">
        <f t="shared" si="1"/>
        <v>108.55991390728477</v>
      </c>
      <c r="H39" s="36"/>
    </row>
    <row r="40" spans="1:8" ht="67.5" hidden="1">
      <c r="A40" s="24" t="s">
        <v>138</v>
      </c>
      <c r="B40" s="17" t="s">
        <v>28</v>
      </c>
      <c r="C40" s="7">
        <f>C41</f>
        <v>310000</v>
      </c>
      <c r="D40" s="7">
        <f>D41</f>
        <v>300000</v>
      </c>
      <c r="E40" s="7">
        <f>E41</f>
        <v>325850.94</v>
      </c>
      <c r="F40" s="6">
        <f t="shared" si="0"/>
        <v>105.11320645161291</v>
      </c>
      <c r="G40" s="6">
        <f t="shared" si="1"/>
        <v>108.61698</v>
      </c>
      <c r="H40" s="36"/>
    </row>
    <row r="41" spans="1:8" ht="90" hidden="1">
      <c r="A41" s="24" t="s">
        <v>84</v>
      </c>
      <c r="B41" s="17" t="s">
        <v>51</v>
      </c>
      <c r="C41" s="7">
        <v>310000</v>
      </c>
      <c r="D41" s="7">
        <v>300000</v>
      </c>
      <c r="E41" s="7">
        <v>325850.94</v>
      </c>
      <c r="F41" s="6">
        <f t="shared" si="0"/>
        <v>105.11320645161291</v>
      </c>
      <c r="G41" s="6">
        <f t="shared" si="1"/>
        <v>108.61698</v>
      </c>
      <c r="H41" s="36"/>
    </row>
    <row r="42" spans="1:8" ht="90" hidden="1">
      <c r="A42" s="24" t="s">
        <v>189</v>
      </c>
      <c r="B42" s="17" t="s">
        <v>139</v>
      </c>
      <c r="C42" s="7">
        <f>C43</f>
        <v>15000</v>
      </c>
      <c r="D42" s="7">
        <f>D43</f>
        <v>2000</v>
      </c>
      <c r="E42" s="7">
        <f>E43</f>
        <v>2000</v>
      </c>
      <c r="F42" s="6">
        <f t="shared" si="0"/>
        <v>13.333333333333334</v>
      </c>
      <c r="G42" s="6">
        <f t="shared" si="1"/>
        <v>100</v>
      </c>
      <c r="H42" s="36"/>
    </row>
    <row r="43" spans="1:8" ht="63" hidden="1">
      <c r="A43" s="29" t="s">
        <v>190</v>
      </c>
      <c r="B43" s="17" t="s">
        <v>140</v>
      </c>
      <c r="C43" s="7">
        <v>15000</v>
      </c>
      <c r="D43" s="7">
        <v>2000</v>
      </c>
      <c r="E43" s="7">
        <v>2000</v>
      </c>
      <c r="F43" s="6">
        <f t="shared" si="0"/>
        <v>13.333333333333334</v>
      </c>
      <c r="G43" s="6">
        <f t="shared" si="1"/>
        <v>100</v>
      </c>
      <c r="H43" s="36"/>
    </row>
    <row r="44" spans="1:8" ht="63" hidden="1">
      <c r="A44" s="25" t="s">
        <v>85</v>
      </c>
      <c r="B44" s="17" t="s">
        <v>48</v>
      </c>
      <c r="C44" s="7">
        <f>C45</f>
        <v>200000</v>
      </c>
      <c r="D44" s="7">
        <f>D45</f>
        <v>250000</v>
      </c>
      <c r="E44" s="7">
        <f>E45</f>
        <v>260163.82</v>
      </c>
      <c r="F44" s="6">
        <f t="shared" si="0"/>
        <v>130.08191</v>
      </c>
      <c r="G44" s="6">
        <f t="shared" si="1"/>
        <v>104.065528</v>
      </c>
      <c r="H44" s="36" t="s">
        <v>183</v>
      </c>
    </row>
    <row r="45" spans="1:8" ht="63" hidden="1">
      <c r="A45" s="25" t="s">
        <v>86</v>
      </c>
      <c r="B45" s="17" t="s">
        <v>49</v>
      </c>
      <c r="C45" s="7">
        <v>200000</v>
      </c>
      <c r="D45" s="7">
        <v>250000</v>
      </c>
      <c r="E45" s="7">
        <v>260163.82</v>
      </c>
      <c r="F45" s="6">
        <f t="shared" si="0"/>
        <v>130.08191</v>
      </c>
      <c r="G45" s="6">
        <f t="shared" si="1"/>
        <v>104.065528</v>
      </c>
      <c r="H45" s="36"/>
    </row>
    <row r="46" spans="1:8" ht="12.75">
      <c r="A46" s="32" t="s">
        <v>10</v>
      </c>
      <c r="B46" s="17" t="s">
        <v>19</v>
      </c>
      <c r="C46" s="7">
        <f>C47</f>
        <v>9300</v>
      </c>
      <c r="D46" s="7">
        <f>D47</f>
        <v>9300</v>
      </c>
      <c r="E46" s="7">
        <f>E47</f>
        <v>9502.51</v>
      </c>
      <c r="F46" s="6">
        <f t="shared" si="0"/>
        <v>102.17752688172044</v>
      </c>
      <c r="G46" s="6">
        <f t="shared" si="1"/>
        <v>102.17752688172044</v>
      </c>
      <c r="H46" s="36"/>
    </row>
    <row r="47" spans="1:8" ht="33.75" hidden="1">
      <c r="A47" s="24" t="s">
        <v>87</v>
      </c>
      <c r="B47" s="17" t="s">
        <v>18</v>
      </c>
      <c r="C47" s="7">
        <f>C48+C49</f>
        <v>9300</v>
      </c>
      <c r="D47" s="7">
        <f>D48+D49</f>
        <v>9300</v>
      </c>
      <c r="E47" s="7">
        <f>E48+E49</f>
        <v>9502.51</v>
      </c>
      <c r="F47" s="6">
        <f t="shared" si="0"/>
        <v>102.17752688172044</v>
      </c>
      <c r="G47" s="6">
        <f t="shared" si="1"/>
        <v>102.17752688172044</v>
      </c>
      <c r="H47" s="36"/>
    </row>
    <row r="48" spans="1:8" ht="33.75" hidden="1">
      <c r="A48" s="47" t="s">
        <v>88</v>
      </c>
      <c r="B48" s="17" t="s">
        <v>89</v>
      </c>
      <c r="C48" s="7">
        <v>7300</v>
      </c>
      <c r="D48" s="7">
        <v>7300</v>
      </c>
      <c r="E48" s="7">
        <v>6359.51</v>
      </c>
      <c r="F48" s="6">
        <f t="shared" si="0"/>
        <v>87.11657534246575</v>
      </c>
      <c r="G48" s="6">
        <f t="shared" si="1"/>
        <v>87.11657534246575</v>
      </c>
      <c r="H48" s="36"/>
    </row>
    <row r="49" spans="1:8" ht="33.75" hidden="1">
      <c r="A49" s="47" t="s">
        <v>90</v>
      </c>
      <c r="B49" s="17" t="s">
        <v>91</v>
      </c>
      <c r="C49" s="7">
        <v>2000</v>
      </c>
      <c r="D49" s="7">
        <v>2000</v>
      </c>
      <c r="E49" s="7">
        <v>3143</v>
      </c>
      <c r="F49" s="6">
        <f t="shared" si="0"/>
        <v>157.14999999999998</v>
      </c>
      <c r="G49" s="6">
        <f t="shared" si="1"/>
        <v>157.14999999999998</v>
      </c>
      <c r="H49" s="36"/>
    </row>
    <row r="50" spans="1:8" ht="22.5">
      <c r="A50" s="31" t="s">
        <v>214</v>
      </c>
      <c r="B50" s="17" t="s">
        <v>29</v>
      </c>
      <c r="C50" s="7">
        <f>C51</f>
        <v>50000</v>
      </c>
      <c r="D50" s="7">
        <f>D51</f>
        <v>32000</v>
      </c>
      <c r="E50" s="7">
        <f>E51</f>
        <v>32022.68</v>
      </c>
      <c r="F50" s="6">
        <f t="shared" si="0"/>
        <v>64.04536</v>
      </c>
      <c r="G50" s="6">
        <f t="shared" si="1"/>
        <v>100.070875</v>
      </c>
      <c r="H50" s="36"/>
    </row>
    <row r="51" spans="1:8" ht="33.75" hidden="1">
      <c r="A51" s="31" t="s">
        <v>141</v>
      </c>
      <c r="B51" s="17" t="s">
        <v>215</v>
      </c>
      <c r="C51" s="7">
        <f aca="true" t="shared" si="4" ref="C51:E52">C52</f>
        <v>50000</v>
      </c>
      <c r="D51" s="7">
        <f t="shared" si="4"/>
        <v>32000</v>
      </c>
      <c r="E51" s="7">
        <f t="shared" si="4"/>
        <v>32022.68</v>
      </c>
      <c r="F51" s="6">
        <f t="shared" si="0"/>
        <v>64.04536</v>
      </c>
      <c r="G51" s="6">
        <f t="shared" si="1"/>
        <v>100.070875</v>
      </c>
      <c r="H51" s="36"/>
    </row>
    <row r="52" spans="1:8" ht="33.75" hidden="1">
      <c r="A52" s="31" t="s">
        <v>216</v>
      </c>
      <c r="B52" s="17" t="s">
        <v>217</v>
      </c>
      <c r="C52" s="7">
        <f t="shared" si="4"/>
        <v>50000</v>
      </c>
      <c r="D52" s="7">
        <f t="shared" si="4"/>
        <v>32000</v>
      </c>
      <c r="E52" s="7">
        <f t="shared" si="4"/>
        <v>32022.68</v>
      </c>
      <c r="F52" s="6">
        <f t="shared" si="0"/>
        <v>64.04536</v>
      </c>
      <c r="G52" s="6">
        <f t="shared" si="1"/>
        <v>100.070875</v>
      </c>
      <c r="H52" s="36"/>
    </row>
    <row r="53" spans="1:8" ht="56.25" hidden="1">
      <c r="A53" s="31" t="s">
        <v>142</v>
      </c>
      <c r="B53" s="17" t="s">
        <v>52</v>
      </c>
      <c r="C53" s="7">
        <v>50000</v>
      </c>
      <c r="D53" s="7">
        <v>32000</v>
      </c>
      <c r="E53" s="7">
        <v>32022.68</v>
      </c>
      <c r="F53" s="6">
        <f t="shared" si="0"/>
        <v>64.04536</v>
      </c>
      <c r="G53" s="6">
        <f t="shared" si="1"/>
        <v>100.070875</v>
      </c>
      <c r="H53" s="36"/>
    </row>
    <row r="54" spans="1:8" ht="12.75">
      <c r="A54" s="32" t="s">
        <v>8</v>
      </c>
      <c r="B54" s="17" t="s">
        <v>17</v>
      </c>
      <c r="C54" s="7">
        <f>C55+C61+C63+C66</f>
        <v>606300</v>
      </c>
      <c r="D54" s="7">
        <f>D55+D61+D63+D66</f>
        <v>829200</v>
      </c>
      <c r="E54" s="7">
        <f>E55+E61+E63+E66</f>
        <v>466789.43</v>
      </c>
      <c r="F54" s="6">
        <f t="shared" si="0"/>
        <v>76.98984496124031</v>
      </c>
      <c r="G54" s="6">
        <f t="shared" si="1"/>
        <v>56.29394958996623</v>
      </c>
      <c r="H54" s="36"/>
    </row>
    <row r="55" spans="1:8" ht="45" hidden="1">
      <c r="A55" s="24" t="s">
        <v>191</v>
      </c>
      <c r="B55" s="17" t="s">
        <v>143</v>
      </c>
      <c r="C55" s="7">
        <f>C56+C57+C58+C59+C60</f>
        <v>401000</v>
      </c>
      <c r="D55" s="7">
        <f>D56+D57+D58+D59+D60</f>
        <v>401000</v>
      </c>
      <c r="E55" s="7">
        <f>E56+E57+E58+E59+E60</f>
        <v>38633.81</v>
      </c>
      <c r="F55" s="6">
        <f t="shared" si="0"/>
        <v>9.634366583541148</v>
      </c>
      <c r="G55" s="6">
        <f t="shared" si="1"/>
        <v>9.634366583541148</v>
      </c>
      <c r="H55" s="36"/>
    </row>
    <row r="56" spans="1:8" ht="78.75" hidden="1">
      <c r="A56" s="24" t="s">
        <v>204</v>
      </c>
      <c r="B56" s="17" t="s">
        <v>180</v>
      </c>
      <c r="C56" s="42">
        <v>0</v>
      </c>
      <c r="D56" s="42">
        <v>0</v>
      </c>
      <c r="E56" s="42">
        <v>3700</v>
      </c>
      <c r="F56" s="6" t="e">
        <f t="shared" si="0"/>
        <v>#DIV/0!</v>
      </c>
      <c r="G56" s="6" t="e">
        <f t="shared" si="1"/>
        <v>#DIV/0!</v>
      </c>
      <c r="H56" s="36"/>
    </row>
    <row r="57" spans="1:8" ht="90" hidden="1">
      <c r="A57" s="31" t="s">
        <v>218</v>
      </c>
      <c r="B57" s="17" t="s">
        <v>203</v>
      </c>
      <c r="C57" s="42">
        <v>386000</v>
      </c>
      <c r="D57" s="42">
        <v>386000</v>
      </c>
      <c r="E57" s="42">
        <v>0</v>
      </c>
      <c r="F57" s="6">
        <f t="shared" si="0"/>
        <v>0</v>
      </c>
      <c r="G57" s="6">
        <f t="shared" si="1"/>
        <v>0</v>
      </c>
      <c r="H57" s="36"/>
    </row>
    <row r="58" spans="1:8" ht="90" hidden="1">
      <c r="A58" s="31" t="s">
        <v>219</v>
      </c>
      <c r="B58" s="17" t="s">
        <v>220</v>
      </c>
      <c r="C58" s="42">
        <v>4000</v>
      </c>
      <c r="D58" s="42">
        <v>4000</v>
      </c>
      <c r="E58" s="42">
        <v>0</v>
      </c>
      <c r="F58" s="6">
        <f t="shared" si="0"/>
        <v>0</v>
      </c>
      <c r="G58" s="6">
        <f t="shared" si="1"/>
        <v>0</v>
      </c>
      <c r="H58" s="36"/>
    </row>
    <row r="59" spans="1:8" ht="90" hidden="1">
      <c r="A59" s="31" t="s">
        <v>221</v>
      </c>
      <c r="B59" s="17" t="s">
        <v>181</v>
      </c>
      <c r="C59" s="42">
        <v>4000</v>
      </c>
      <c r="D59" s="42">
        <v>4000</v>
      </c>
      <c r="E59" s="42">
        <v>22500</v>
      </c>
      <c r="F59" s="6">
        <f t="shared" si="0"/>
        <v>562.5</v>
      </c>
      <c r="G59" s="6">
        <f t="shared" si="1"/>
        <v>562.5</v>
      </c>
      <c r="H59" s="36"/>
    </row>
    <row r="60" spans="1:8" ht="101.25" hidden="1">
      <c r="A60" s="31" t="s">
        <v>192</v>
      </c>
      <c r="B60" s="17" t="s">
        <v>182</v>
      </c>
      <c r="C60" s="42">
        <v>7000</v>
      </c>
      <c r="D60" s="42">
        <v>7000</v>
      </c>
      <c r="E60" s="42">
        <v>12433.81</v>
      </c>
      <c r="F60" s="6">
        <f t="shared" si="0"/>
        <v>177.62585714285714</v>
      </c>
      <c r="G60" s="6">
        <f t="shared" si="1"/>
        <v>177.62585714285714</v>
      </c>
      <c r="H60" s="36"/>
    </row>
    <row r="61" spans="1:8" ht="101.25" hidden="1">
      <c r="A61" s="31" t="s">
        <v>144</v>
      </c>
      <c r="B61" s="17" t="s">
        <v>193</v>
      </c>
      <c r="C61" s="42">
        <f>C62</f>
        <v>0</v>
      </c>
      <c r="D61" s="42">
        <f>D62</f>
        <v>26000</v>
      </c>
      <c r="E61" s="42">
        <f>E62</f>
        <v>26416.68</v>
      </c>
      <c r="F61" s="6" t="e">
        <f t="shared" si="0"/>
        <v>#DIV/0!</v>
      </c>
      <c r="G61" s="6">
        <f t="shared" si="1"/>
        <v>101.60261538461539</v>
      </c>
      <c r="H61" s="36"/>
    </row>
    <row r="62" spans="1:8" ht="67.5" hidden="1">
      <c r="A62" s="31" t="s">
        <v>194</v>
      </c>
      <c r="B62" s="17" t="s">
        <v>195</v>
      </c>
      <c r="C62" s="42">
        <v>0</v>
      </c>
      <c r="D62" s="42">
        <v>26000</v>
      </c>
      <c r="E62" s="42">
        <v>26416.68</v>
      </c>
      <c r="F62" s="6" t="e">
        <f t="shared" si="0"/>
        <v>#DIV/0!</v>
      </c>
      <c r="G62" s="6">
        <f t="shared" si="1"/>
        <v>101.60261538461539</v>
      </c>
      <c r="H62" s="36"/>
    </row>
    <row r="63" spans="1:8" ht="33.75" hidden="1">
      <c r="A63" s="31" t="s">
        <v>196</v>
      </c>
      <c r="B63" s="17" t="s">
        <v>145</v>
      </c>
      <c r="C63" s="42">
        <f>C64+C65</f>
        <v>178300</v>
      </c>
      <c r="D63" s="42">
        <f>D64+D65</f>
        <v>6600</v>
      </c>
      <c r="E63" s="42">
        <f>E64+E65</f>
        <v>5727.82</v>
      </c>
      <c r="F63" s="6">
        <f t="shared" si="0"/>
        <v>3.212462142456534</v>
      </c>
      <c r="G63" s="6">
        <f t="shared" si="1"/>
        <v>86.78515151515151</v>
      </c>
      <c r="H63" s="36"/>
    </row>
    <row r="64" spans="1:8" ht="56.25" hidden="1">
      <c r="A64" s="5" t="s">
        <v>222</v>
      </c>
      <c r="B64" s="17" t="s">
        <v>223</v>
      </c>
      <c r="C64" s="42">
        <v>178300</v>
      </c>
      <c r="D64" s="42">
        <v>6600</v>
      </c>
      <c r="E64" s="42">
        <v>5027.82</v>
      </c>
      <c r="F64" s="6">
        <f t="shared" si="0"/>
        <v>2.8198653954010093</v>
      </c>
      <c r="G64" s="6">
        <f t="shared" si="1"/>
        <v>76.1790909090909</v>
      </c>
      <c r="H64" s="36"/>
    </row>
    <row r="65" spans="1:8" ht="67.5" hidden="1">
      <c r="A65" s="5" t="s">
        <v>205</v>
      </c>
      <c r="B65" s="17" t="s">
        <v>266</v>
      </c>
      <c r="C65" s="42">
        <v>0</v>
      </c>
      <c r="D65" s="42">
        <v>0</v>
      </c>
      <c r="E65" s="42">
        <v>700</v>
      </c>
      <c r="F65" s="6" t="e">
        <f t="shared" si="0"/>
        <v>#DIV/0!</v>
      </c>
      <c r="G65" s="6" t="e">
        <f t="shared" si="1"/>
        <v>#DIV/0!</v>
      </c>
      <c r="H65" s="36"/>
    </row>
    <row r="66" spans="1:8" ht="22.5" hidden="1">
      <c r="A66" s="48" t="s">
        <v>197</v>
      </c>
      <c r="B66" s="17" t="s">
        <v>146</v>
      </c>
      <c r="C66" s="42">
        <f>C67</f>
        <v>27000</v>
      </c>
      <c r="D66" s="42">
        <f>D67</f>
        <v>395600</v>
      </c>
      <c r="E66" s="42">
        <f>E67</f>
        <v>396011.12</v>
      </c>
      <c r="F66" s="6">
        <f t="shared" si="0"/>
        <v>1466.707851851852</v>
      </c>
      <c r="G66" s="6">
        <f t="shared" si="1"/>
        <v>100.10392315470172</v>
      </c>
      <c r="H66" s="36"/>
    </row>
    <row r="67" spans="1:8" ht="101.25" hidden="1">
      <c r="A67" s="40" t="s">
        <v>224</v>
      </c>
      <c r="B67" s="17" t="s">
        <v>147</v>
      </c>
      <c r="C67" s="42">
        <v>27000</v>
      </c>
      <c r="D67" s="42">
        <v>395600</v>
      </c>
      <c r="E67" s="42">
        <v>396011.12</v>
      </c>
      <c r="F67" s="6">
        <f t="shared" si="0"/>
        <v>1466.707851851852</v>
      </c>
      <c r="G67" s="6">
        <f t="shared" si="1"/>
        <v>100.10392315470172</v>
      </c>
      <c r="H67" s="36"/>
    </row>
    <row r="68" spans="1:8" ht="12.75">
      <c r="A68" s="40" t="s">
        <v>268</v>
      </c>
      <c r="B68" s="17" t="s">
        <v>267</v>
      </c>
      <c r="C68" s="42">
        <f aca="true" t="shared" si="5" ref="C68:E69">C69</f>
        <v>0</v>
      </c>
      <c r="D68" s="42">
        <f t="shared" si="5"/>
        <v>0</v>
      </c>
      <c r="E68" s="42">
        <f t="shared" si="5"/>
        <v>8078.39</v>
      </c>
      <c r="F68" s="6" t="e">
        <f t="shared" si="0"/>
        <v>#DIV/0!</v>
      </c>
      <c r="G68" s="6" t="e">
        <f t="shared" si="1"/>
        <v>#DIV/0!</v>
      </c>
      <c r="H68" s="36"/>
    </row>
    <row r="69" spans="1:8" ht="12.75" hidden="1">
      <c r="A69" s="40" t="s">
        <v>127</v>
      </c>
      <c r="B69" s="17" t="s">
        <v>271</v>
      </c>
      <c r="C69" s="42">
        <f t="shared" si="5"/>
        <v>0</v>
      </c>
      <c r="D69" s="42">
        <f t="shared" si="5"/>
        <v>0</v>
      </c>
      <c r="E69" s="42">
        <f t="shared" si="5"/>
        <v>8078.39</v>
      </c>
      <c r="F69" s="6" t="e">
        <f t="shared" si="0"/>
        <v>#DIV/0!</v>
      </c>
      <c r="G69" s="6" t="e">
        <f t="shared" si="1"/>
        <v>#DIV/0!</v>
      </c>
      <c r="H69" s="36"/>
    </row>
    <row r="70" spans="1:8" ht="22.5" hidden="1">
      <c r="A70" s="40" t="s">
        <v>269</v>
      </c>
      <c r="B70" s="17" t="s">
        <v>270</v>
      </c>
      <c r="C70" s="42">
        <v>0</v>
      </c>
      <c r="D70" s="42">
        <v>0</v>
      </c>
      <c r="E70" s="42">
        <v>8078.39</v>
      </c>
      <c r="F70" s="6" t="e">
        <f t="shared" si="0"/>
        <v>#DIV/0!</v>
      </c>
      <c r="G70" s="6" t="e">
        <f t="shared" si="1"/>
        <v>#DIV/0!</v>
      </c>
      <c r="H70" s="36"/>
    </row>
    <row r="71" spans="1:8" ht="12.75">
      <c r="A71" s="26" t="s">
        <v>1</v>
      </c>
      <c r="B71" s="9" t="s">
        <v>32</v>
      </c>
      <c r="C71" s="22">
        <f>C72+C139+C142</f>
        <v>129837001.12</v>
      </c>
      <c r="D71" s="22">
        <f>D72+D139+D142</f>
        <v>170278348.35</v>
      </c>
      <c r="E71" s="22">
        <f>E72+E139+E142</f>
        <v>169826827.78</v>
      </c>
      <c r="F71" s="6">
        <f aca="true" t="shared" si="6" ref="F71:F134">E71/C71*100</f>
        <v>130.8000233485368</v>
      </c>
      <c r="G71" s="6">
        <f aca="true" t="shared" si="7" ref="G71:G134">E71/D71*100</f>
        <v>99.73483383273609</v>
      </c>
      <c r="H71" s="36"/>
    </row>
    <row r="72" spans="1:8" ht="24">
      <c r="A72" s="26" t="s">
        <v>41</v>
      </c>
      <c r="B72" s="9" t="s">
        <v>33</v>
      </c>
      <c r="C72" s="22">
        <f>C73+C123</f>
        <v>129837001.12</v>
      </c>
      <c r="D72" s="22">
        <f>D73+D123</f>
        <v>170181148.45</v>
      </c>
      <c r="E72" s="22">
        <f>E73+E123</f>
        <v>169729627.88</v>
      </c>
      <c r="F72" s="6">
        <f t="shared" si="6"/>
        <v>130.72516032862603</v>
      </c>
      <c r="G72" s="6">
        <f t="shared" si="7"/>
        <v>99.73468238161958</v>
      </c>
      <c r="H72" s="36"/>
    </row>
    <row r="73" spans="1:8" ht="36">
      <c r="A73" s="26" t="s">
        <v>3</v>
      </c>
      <c r="B73" s="9"/>
      <c r="C73" s="22">
        <f>C74+C76+C101+C124+C125+C126+C127+C128+C129+C130+C131+C132+C133+C134+C135+C136+C137+C138</f>
        <v>129448101.12</v>
      </c>
      <c r="D73" s="22">
        <f>D74+D76+D101+D124+D125+D126+D127+D128+D129+D130+D131+D132+D133+D134+D135+D136+D137+D138</f>
        <v>169792248.45</v>
      </c>
      <c r="E73" s="22">
        <f>E74+E76+E101+E124+E125+E126+E127+E128+E129+E130+E131+E132+E133+E134+E135+E136+E137+E138</f>
        <v>169340727.88</v>
      </c>
      <c r="F73" s="6">
        <f t="shared" si="6"/>
        <v>130.8174677070149</v>
      </c>
      <c r="G73" s="6">
        <f t="shared" si="7"/>
        <v>99.73407468590479</v>
      </c>
      <c r="H73" s="36"/>
    </row>
    <row r="74" spans="1:8" ht="24">
      <c r="A74" s="26" t="s">
        <v>148</v>
      </c>
      <c r="B74" s="9" t="s">
        <v>92</v>
      </c>
      <c r="C74" s="22">
        <f>C75</f>
        <v>53656500</v>
      </c>
      <c r="D74" s="22">
        <f>D75</f>
        <v>70868500</v>
      </c>
      <c r="E74" s="22">
        <f>E75</f>
        <v>70868500</v>
      </c>
      <c r="F74" s="6">
        <f t="shared" si="6"/>
        <v>132.07812660162327</v>
      </c>
      <c r="G74" s="6">
        <f t="shared" si="7"/>
        <v>100</v>
      </c>
      <c r="H74" s="36" t="s">
        <v>277</v>
      </c>
    </row>
    <row r="75" spans="1:8" ht="24" hidden="1">
      <c r="A75" s="26" t="s">
        <v>225</v>
      </c>
      <c r="B75" s="9" t="s">
        <v>93</v>
      </c>
      <c r="C75" s="22">
        <v>53656500</v>
      </c>
      <c r="D75" s="22">
        <v>70868500</v>
      </c>
      <c r="E75" s="22">
        <v>70868500</v>
      </c>
      <c r="F75" s="6">
        <f t="shared" si="6"/>
        <v>132.07812660162327</v>
      </c>
      <c r="G75" s="6">
        <f t="shared" si="7"/>
        <v>100</v>
      </c>
      <c r="H75" s="36"/>
    </row>
    <row r="76" spans="1:8" ht="33.75">
      <c r="A76" s="26" t="s">
        <v>149</v>
      </c>
      <c r="B76" s="9" t="s">
        <v>94</v>
      </c>
      <c r="C76" s="22">
        <f>C77+C79+C81+C83+C85+C87+C90+C94</f>
        <v>33670501.120000005</v>
      </c>
      <c r="D76" s="22">
        <f>D77+D79+D81+D83+D85+D87+D90+D94</f>
        <v>38863116.120000005</v>
      </c>
      <c r="E76" s="22">
        <f>E77+E79+E81+E83+E85+E87+E90+E94</f>
        <v>38657116.11000001</v>
      </c>
      <c r="F76" s="6">
        <f t="shared" si="6"/>
        <v>114.81004090859221</v>
      </c>
      <c r="G76" s="6">
        <f t="shared" si="7"/>
        <v>99.46993439907412</v>
      </c>
      <c r="H76" s="36" t="s">
        <v>184</v>
      </c>
    </row>
    <row r="77" spans="1:8" ht="108" hidden="1">
      <c r="A77" s="26" t="s">
        <v>150</v>
      </c>
      <c r="B77" s="34" t="s">
        <v>151</v>
      </c>
      <c r="C77" s="45">
        <f>C78</f>
        <v>7210743.23</v>
      </c>
      <c r="D77" s="45">
        <f>D78</f>
        <v>8707386.13</v>
      </c>
      <c r="E77" s="45">
        <f>E78</f>
        <v>8707386.13</v>
      </c>
      <c r="F77" s="6">
        <f t="shared" si="6"/>
        <v>120.75573699217688</v>
      </c>
      <c r="G77" s="6">
        <f t="shared" si="7"/>
        <v>100</v>
      </c>
      <c r="H77" s="36"/>
    </row>
    <row r="78" spans="1:8" ht="108" hidden="1">
      <c r="A78" s="26" t="s">
        <v>152</v>
      </c>
      <c r="B78" s="34" t="s">
        <v>153</v>
      </c>
      <c r="C78" s="45">
        <v>7210743.23</v>
      </c>
      <c r="D78" s="6">
        <v>8707386.13</v>
      </c>
      <c r="E78" s="6">
        <v>8707386.13</v>
      </c>
      <c r="F78" s="6">
        <f t="shared" si="6"/>
        <v>120.75573699217688</v>
      </c>
      <c r="G78" s="6">
        <f t="shared" si="7"/>
        <v>100</v>
      </c>
      <c r="H78" s="36"/>
    </row>
    <row r="79" spans="1:8" ht="84" hidden="1">
      <c r="A79" s="26" t="s">
        <v>154</v>
      </c>
      <c r="B79" s="34" t="s">
        <v>155</v>
      </c>
      <c r="C79" s="45">
        <f>C80</f>
        <v>223012.67</v>
      </c>
      <c r="D79" s="45">
        <f>D80</f>
        <v>269300.59</v>
      </c>
      <c r="E79" s="45">
        <f>E80</f>
        <v>269300.59</v>
      </c>
      <c r="F79" s="6">
        <f t="shared" si="6"/>
        <v>120.7557355373576</v>
      </c>
      <c r="G79" s="6">
        <f t="shared" si="7"/>
        <v>100</v>
      </c>
      <c r="H79" s="36"/>
    </row>
    <row r="80" spans="1:8" ht="84" hidden="1">
      <c r="A80" s="26" t="s">
        <v>156</v>
      </c>
      <c r="B80" s="34" t="s">
        <v>157</v>
      </c>
      <c r="C80" s="6">
        <v>223012.67</v>
      </c>
      <c r="D80" s="6">
        <v>269300.59</v>
      </c>
      <c r="E80" s="6">
        <v>269300.59</v>
      </c>
      <c r="F80" s="6">
        <f t="shared" si="6"/>
        <v>120.7557355373576</v>
      </c>
      <c r="G80" s="6">
        <f t="shared" si="7"/>
        <v>100</v>
      </c>
      <c r="H80" s="36"/>
    </row>
    <row r="81" spans="1:8" ht="48" hidden="1">
      <c r="A81" s="27" t="s">
        <v>226</v>
      </c>
      <c r="B81" s="8" t="s">
        <v>227</v>
      </c>
      <c r="C81" s="22">
        <f>C82</f>
        <v>2712646.66</v>
      </c>
      <c r="D81" s="22">
        <f>D82</f>
        <v>2613946.2</v>
      </c>
      <c r="E81" s="22">
        <f>E82</f>
        <v>2613946.2</v>
      </c>
      <c r="F81" s="6">
        <f t="shared" si="6"/>
        <v>96.36147009282809</v>
      </c>
      <c r="G81" s="6">
        <f t="shared" si="7"/>
        <v>100</v>
      </c>
      <c r="H81" s="36"/>
    </row>
    <row r="82" spans="1:8" ht="48" hidden="1">
      <c r="A82" s="27" t="s">
        <v>228</v>
      </c>
      <c r="B82" s="8" t="s">
        <v>229</v>
      </c>
      <c r="C82" s="11">
        <v>2712646.66</v>
      </c>
      <c r="D82" s="11">
        <v>2613946.2</v>
      </c>
      <c r="E82" s="11">
        <v>2613946.2</v>
      </c>
      <c r="F82" s="6">
        <f t="shared" si="6"/>
        <v>96.36147009282809</v>
      </c>
      <c r="G82" s="6">
        <f t="shared" si="7"/>
        <v>100</v>
      </c>
      <c r="H82" s="36"/>
    </row>
    <row r="83" spans="1:8" ht="48" hidden="1">
      <c r="A83" s="27" t="s">
        <v>158</v>
      </c>
      <c r="B83" s="8" t="s">
        <v>159</v>
      </c>
      <c r="C83" s="22">
        <f>C84</f>
        <v>1330263</v>
      </c>
      <c r="D83" s="22">
        <f>D84</f>
        <v>1132943.78</v>
      </c>
      <c r="E83" s="22">
        <f>E84</f>
        <v>1132943.78</v>
      </c>
      <c r="F83" s="6">
        <f t="shared" si="6"/>
        <v>85.16690158261937</v>
      </c>
      <c r="G83" s="6">
        <f t="shared" si="7"/>
        <v>100</v>
      </c>
      <c r="H83" s="36"/>
    </row>
    <row r="84" spans="1:8" ht="72" hidden="1">
      <c r="A84" s="27" t="s">
        <v>160</v>
      </c>
      <c r="B84" s="8" t="s">
        <v>161</v>
      </c>
      <c r="C84" s="11">
        <v>1330263</v>
      </c>
      <c r="D84" s="11">
        <v>1132943.78</v>
      </c>
      <c r="E84" s="11">
        <v>1132943.78</v>
      </c>
      <c r="F84" s="6">
        <f t="shared" si="6"/>
        <v>85.16690158261937</v>
      </c>
      <c r="G84" s="6">
        <f t="shared" si="7"/>
        <v>100</v>
      </c>
      <c r="H84" s="36"/>
    </row>
    <row r="85" spans="1:8" ht="60" hidden="1">
      <c r="A85" s="26" t="s">
        <v>64</v>
      </c>
      <c r="B85" s="8" t="s">
        <v>95</v>
      </c>
      <c r="C85" s="22">
        <f>C86</f>
        <v>726100</v>
      </c>
      <c r="D85" s="22">
        <f>D86</f>
        <v>726100</v>
      </c>
      <c r="E85" s="22">
        <f>E86</f>
        <v>726099.99</v>
      </c>
      <c r="F85" s="6">
        <f t="shared" si="6"/>
        <v>99.99999862277923</v>
      </c>
      <c r="G85" s="6">
        <f t="shared" si="7"/>
        <v>99.99999862277923</v>
      </c>
      <c r="H85" s="36"/>
    </row>
    <row r="86" spans="1:8" ht="60" hidden="1">
      <c r="A86" s="2" t="s">
        <v>65</v>
      </c>
      <c r="B86" s="8" t="s">
        <v>96</v>
      </c>
      <c r="C86" s="11">
        <v>726100</v>
      </c>
      <c r="D86" s="11">
        <v>726100</v>
      </c>
      <c r="E86" s="11">
        <v>726099.99</v>
      </c>
      <c r="F86" s="6">
        <f t="shared" si="6"/>
        <v>99.99999862277923</v>
      </c>
      <c r="G86" s="6">
        <f t="shared" si="7"/>
        <v>99.99999862277923</v>
      </c>
      <c r="H86" s="36"/>
    </row>
    <row r="87" spans="1:8" ht="24" hidden="1">
      <c r="A87" s="2" t="s">
        <v>230</v>
      </c>
      <c r="B87" s="8" t="s">
        <v>231</v>
      </c>
      <c r="C87" s="22">
        <f>C88+C89</f>
        <v>8635600</v>
      </c>
      <c r="D87" s="22">
        <f>D88+D89</f>
        <v>8690447.26</v>
      </c>
      <c r="E87" s="22">
        <f>E88+E89</f>
        <v>8690447.26</v>
      </c>
      <c r="F87" s="6">
        <f t="shared" si="6"/>
        <v>100.63512969567836</v>
      </c>
      <c r="G87" s="6">
        <f t="shared" si="7"/>
        <v>100</v>
      </c>
      <c r="H87" s="36"/>
    </row>
    <row r="88" spans="1:8" ht="36" hidden="1">
      <c r="A88" s="2" t="s">
        <v>232</v>
      </c>
      <c r="B88" s="8" t="s">
        <v>233</v>
      </c>
      <c r="C88" s="11">
        <v>8635600</v>
      </c>
      <c r="D88" s="11">
        <v>8391387.95</v>
      </c>
      <c r="E88" s="11">
        <v>8391387.95</v>
      </c>
      <c r="F88" s="6">
        <f t="shared" si="6"/>
        <v>97.17203147436193</v>
      </c>
      <c r="G88" s="6">
        <f t="shared" si="7"/>
        <v>100</v>
      </c>
      <c r="H88" s="36"/>
    </row>
    <row r="89" spans="1:8" ht="36" hidden="1">
      <c r="A89" s="2" t="s">
        <v>232</v>
      </c>
      <c r="B89" s="8" t="s">
        <v>233</v>
      </c>
      <c r="C89" s="11">
        <v>0</v>
      </c>
      <c r="D89" s="11">
        <v>299059.31</v>
      </c>
      <c r="E89" s="11">
        <v>299059.31</v>
      </c>
      <c r="F89" s="6" t="e">
        <f t="shared" si="6"/>
        <v>#DIV/0!</v>
      </c>
      <c r="G89" s="6">
        <f t="shared" si="7"/>
        <v>100</v>
      </c>
      <c r="H89" s="36"/>
    </row>
    <row r="90" spans="1:8" ht="24" hidden="1">
      <c r="A90" s="27" t="s">
        <v>97</v>
      </c>
      <c r="B90" s="8" t="s">
        <v>126</v>
      </c>
      <c r="C90" s="22">
        <f>C91+C92+C93</f>
        <v>226835.56</v>
      </c>
      <c r="D90" s="22">
        <f>D91+D92+D93</f>
        <v>235864.76</v>
      </c>
      <c r="E90" s="22">
        <f>E91+E92+E93</f>
        <v>235864.76</v>
      </c>
      <c r="F90" s="6">
        <f t="shared" si="6"/>
        <v>103.98050464398088</v>
      </c>
      <c r="G90" s="6">
        <f t="shared" si="7"/>
        <v>100</v>
      </c>
      <c r="H90" s="36"/>
    </row>
    <row r="91" spans="1:8" ht="24" hidden="1">
      <c r="A91" s="27" t="s">
        <v>97</v>
      </c>
      <c r="B91" s="8" t="s">
        <v>126</v>
      </c>
      <c r="C91" s="11">
        <v>103092.78</v>
      </c>
      <c r="D91" s="11">
        <v>103092.78</v>
      </c>
      <c r="E91" s="11">
        <v>103092.78</v>
      </c>
      <c r="F91" s="6">
        <f t="shared" si="6"/>
        <v>100</v>
      </c>
      <c r="G91" s="6">
        <f t="shared" si="7"/>
        <v>100</v>
      </c>
      <c r="H91" s="36"/>
    </row>
    <row r="92" spans="1:8" ht="24" hidden="1">
      <c r="A92" s="27" t="s">
        <v>97</v>
      </c>
      <c r="B92" s="8" t="s">
        <v>126</v>
      </c>
      <c r="C92" s="11">
        <v>103092.78</v>
      </c>
      <c r="D92" s="11">
        <v>103092.78</v>
      </c>
      <c r="E92" s="11">
        <v>103092.78</v>
      </c>
      <c r="F92" s="6">
        <f t="shared" si="6"/>
        <v>100</v>
      </c>
      <c r="G92" s="6">
        <f t="shared" si="7"/>
        <v>100</v>
      </c>
      <c r="H92" s="36"/>
    </row>
    <row r="93" spans="1:8" ht="24" hidden="1">
      <c r="A93" s="27" t="s">
        <v>97</v>
      </c>
      <c r="B93" s="8" t="s">
        <v>126</v>
      </c>
      <c r="C93" s="11">
        <v>20650</v>
      </c>
      <c r="D93" s="11">
        <v>29679.2</v>
      </c>
      <c r="E93" s="11">
        <v>29679.2</v>
      </c>
      <c r="F93" s="6">
        <f t="shared" si="6"/>
        <v>143.72493946731234</v>
      </c>
      <c r="G93" s="6">
        <f t="shared" si="7"/>
        <v>100</v>
      </c>
      <c r="H93" s="36"/>
    </row>
    <row r="94" spans="1:8" ht="12.75" hidden="1">
      <c r="A94" s="27" t="s">
        <v>162</v>
      </c>
      <c r="B94" s="9" t="s">
        <v>98</v>
      </c>
      <c r="C94" s="45">
        <f>C95+C96+C97+C98+C99+C100</f>
        <v>12605300</v>
      </c>
      <c r="D94" s="45">
        <f>D95+D96+D97+D98+D99+D100</f>
        <v>16487127.4</v>
      </c>
      <c r="E94" s="45">
        <f>E95+E96+E97+E98+E99+E100</f>
        <v>16281127.4</v>
      </c>
      <c r="F94" s="6">
        <f t="shared" si="6"/>
        <v>129.1609672122044</v>
      </c>
      <c r="G94" s="6">
        <f t="shared" si="7"/>
        <v>98.75054037612398</v>
      </c>
      <c r="H94" s="36"/>
    </row>
    <row r="95" spans="1:8" ht="36" hidden="1">
      <c r="A95" s="27" t="s">
        <v>66</v>
      </c>
      <c r="B95" s="9" t="s">
        <v>99</v>
      </c>
      <c r="C95" s="22">
        <v>1321000</v>
      </c>
      <c r="D95" s="22">
        <v>1321000</v>
      </c>
      <c r="E95" s="22">
        <v>1115000</v>
      </c>
      <c r="F95" s="6">
        <f t="shared" si="6"/>
        <v>84.40575321725964</v>
      </c>
      <c r="G95" s="6">
        <f t="shared" si="7"/>
        <v>84.40575321725964</v>
      </c>
      <c r="H95" s="36"/>
    </row>
    <row r="96" spans="1:8" ht="60" hidden="1">
      <c r="A96" s="27" t="s">
        <v>53</v>
      </c>
      <c r="B96" s="9" t="s">
        <v>100</v>
      </c>
      <c r="C96" s="22">
        <v>4400</v>
      </c>
      <c r="D96" s="22">
        <v>4400</v>
      </c>
      <c r="E96" s="22">
        <v>4400</v>
      </c>
      <c r="F96" s="6">
        <f t="shared" si="6"/>
        <v>100</v>
      </c>
      <c r="G96" s="6">
        <f t="shared" si="7"/>
        <v>100</v>
      </c>
      <c r="H96" s="36"/>
    </row>
    <row r="97" spans="1:8" ht="96" hidden="1">
      <c r="A97" s="27" t="s">
        <v>54</v>
      </c>
      <c r="B97" s="8" t="s">
        <v>101</v>
      </c>
      <c r="C97" s="22">
        <v>371100</v>
      </c>
      <c r="D97" s="22">
        <v>476300</v>
      </c>
      <c r="E97" s="22">
        <v>476300</v>
      </c>
      <c r="F97" s="6">
        <f t="shared" si="6"/>
        <v>128.34815413635138</v>
      </c>
      <c r="G97" s="6">
        <f t="shared" si="7"/>
        <v>100</v>
      </c>
      <c r="H97" s="36"/>
    </row>
    <row r="98" spans="1:8" ht="48" hidden="1">
      <c r="A98" s="27" t="s">
        <v>42</v>
      </c>
      <c r="B98" s="8" t="s">
        <v>102</v>
      </c>
      <c r="C98" s="22">
        <v>10908800</v>
      </c>
      <c r="D98" s="22">
        <v>12348800</v>
      </c>
      <c r="E98" s="22">
        <v>12348800</v>
      </c>
      <c r="F98" s="6">
        <f t="shared" si="6"/>
        <v>113.20035200938692</v>
      </c>
      <c r="G98" s="6">
        <f t="shared" si="7"/>
        <v>100</v>
      </c>
      <c r="H98" s="36"/>
    </row>
    <row r="99" spans="1:8" ht="132" hidden="1">
      <c r="A99" s="27" t="s">
        <v>163</v>
      </c>
      <c r="B99" s="8" t="s">
        <v>103</v>
      </c>
      <c r="C99" s="6">
        <v>0</v>
      </c>
      <c r="D99" s="6">
        <v>1616627.4</v>
      </c>
      <c r="E99" s="6">
        <v>1616627.4</v>
      </c>
      <c r="F99" s="6" t="e">
        <f t="shared" si="6"/>
        <v>#DIV/0!</v>
      </c>
      <c r="G99" s="6">
        <f t="shared" si="7"/>
        <v>100</v>
      </c>
      <c r="H99" s="36"/>
    </row>
    <row r="100" spans="1:8" ht="60" hidden="1">
      <c r="A100" s="27" t="s">
        <v>234</v>
      </c>
      <c r="B100" s="8" t="s">
        <v>235</v>
      </c>
      <c r="C100" s="22">
        <v>0</v>
      </c>
      <c r="D100" s="22">
        <v>720000</v>
      </c>
      <c r="E100" s="22">
        <v>720000</v>
      </c>
      <c r="F100" s="6" t="e">
        <f t="shared" si="6"/>
        <v>#DIV/0!</v>
      </c>
      <c r="G100" s="6">
        <f t="shared" si="7"/>
        <v>100</v>
      </c>
      <c r="H100" s="36"/>
    </row>
    <row r="101" spans="1:8" ht="24">
      <c r="A101" s="26" t="s">
        <v>164</v>
      </c>
      <c r="B101" s="9" t="s">
        <v>104</v>
      </c>
      <c r="C101" s="22">
        <f>C102+C103+C115+C116+C117+C118+C119+C120+C121</f>
        <v>37643500</v>
      </c>
      <c r="D101" s="22">
        <f>D102+D103+D115+D116+D117+D118+D119+D120+D121</f>
        <v>41136092</v>
      </c>
      <c r="E101" s="22">
        <f>E102+E103+E115+E116+E117+E118+E119+E120+E121</f>
        <v>40914649.57</v>
      </c>
      <c r="F101" s="6">
        <f t="shared" si="6"/>
        <v>108.68981250415078</v>
      </c>
      <c r="G101" s="6">
        <f t="shared" si="7"/>
        <v>99.46168335582291</v>
      </c>
      <c r="H101" s="36"/>
    </row>
    <row r="102" spans="1:8" ht="72" hidden="1">
      <c r="A102" s="26" t="s">
        <v>165</v>
      </c>
      <c r="B102" s="9" t="s">
        <v>105</v>
      </c>
      <c r="C102" s="22">
        <v>205300</v>
      </c>
      <c r="D102" s="22">
        <v>221300</v>
      </c>
      <c r="E102" s="22">
        <v>221300</v>
      </c>
      <c r="F102" s="6">
        <f t="shared" si="6"/>
        <v>107.79347296639065</v>
      </c>
      <c r="G102" s="6">
        <f t="shared" si="7"/>
        <v>100</v>
      </c>
      <c r="H102" s="36"/>
    </row>
    <row r="103" spans="1:8" ht="24" hidden="1">
      <c r="A103" s="26" t="s">
        <v>166</v>
      </c>
      <c r="B103" s="9" t="s">
        <v>106</v>
      </c>
      <c r="C103" s="22">
        <f>SUM(C104:C114)</f>
        <v>30311200</v>
      </c>
      <c r="D103" s="22">
        <f>SUM(D104:D114)</f>
        <v>34227400</v>
      </c>
      <c r="E103" s="22">
        <f>SUM(E104:E114)</f>
        <v>34146818.57</v>
      </c>
      <c r="F103" s="6">
        <f t="shared" si="6"/>
        <v>112.65412972762543</v>
      </c>
      <c r="G103" s="6">
        <f t="shared" si="7"/>
        <v>99.76457040265986</v>
      </c>
      <c r="H103" s="36"/>
    </row>
    <row r="104" spans="1:8" ht="60" hidden="1">
      <c r="A104" s="27" t="s">
        <v>167</v>
      </c>
      <c r="B104" s="9" t="s">
        <v>168</v>
      </c>
      <c r="C104" s="22">
        <v>538500</v>
      </c>
      <c r="D104" s="22">
        <v>499700</v>
      </c>
      <c r="E104" s="22">
        <v>499700</v>
      </c>
      <c r="F104" s="6">
        <f t="shared" si="6"/>
        <v>92.79480037140205</v>
      </c>
      <c r="G104" s="6">
        <f t="shared" si="7"/>
        <v>100</v>
      </c>
      <c r="H104" s="36"/>
    </row>
    <row r="105" spans="1:8" ht="288" hidden="1">
      <c r="A105" s="27" t="s">
        <v>236</v>
      </c>
      <c r="B105" s="9" t="s">
        <v>107</v>
      </c>
      <c r="C105" s="11">
        <v>17575900</v>
      </c>
      <c r="D105" s="11">
        <v>20848700</v>
      </c>
      <c r="E105" s="11">
        <v>20848700</v>
      </c>
      <c r="F105" s="6">
        <f t="shared" si="6"/>
        <v>118.62095255434998</v>
      </c>
      <c r="G105" s="6">
        <f t="shared" si="7"/>
        <v>100</v>
      </c>
      <c r="H105" s="36"/>
    </row>
    <row r="106" spans="1:8" ht="60" hidden="1">
      <c r="A106" s="26" t="s">
        <v>198</v>
      </c>
      <c r="B106" s="9" t="s">
        <v>108</v>
      </c>
      <c r="C106" s="6">
        <v>500400</v>
      </c>
      <c r="D106" s="6">
        <v>551500</v>
      </c>
      <c r="E106" s="6">
        <v>542991</v>
      </c>
      <c r="F106" s="6">
        <f t="shared" si="6"/>
        <v>108.51139088729016</v>
      </c>
      <c r="G106" s="6">
        <f t="shared" si="7"/>
        <v>98.45711695376247</v>
      </c>
      <c r="H106" s="36"/>
    </row>
    <row r="107" spans="1:8" ht="60" hidden="1">
      <c r="A107" s="26" t="s">
        <v>44</v>
      </c>
      <c r="B107" s="9" t="s">
        <v>109</v>
      </c>
      <c r="C107" s="11">
        <v>10456200</v>
      </c>
      <c r="D107" s="11">
        <v>10469200</v>
      </c>
      <c r="E107" s="11">
        <v>10469200</v>
      </c>
      <c r="F107" s="6">
        <f t="shared" si="6"/>
        <v>100.12432814980585</v>
      </c>
      <c r="G107" s="6">
        <f t="shared" si="7"/>
        <v>100</v>
      </c>
      <c r="H107" s="36"/>
    </row>
    <row r="108" spans="1:8" ht="48" hidden="1">
      <c r="A108" s="26" t="s">
        <v>169</v>
      </c>
      <c r="B108" s="9" t="s">
        <v>110</v>
      </c>
      <c r="C108" s="6">
        <v>1058300</v>
      </c>
      <c r="D108" s="6">
        <v>1399900</v>
      </c>
      <c r="E108" s="6">
        <v>1399900</v>
      </c>
      <c r="F108" s="6">
        <f t="shared" si="6"/>
        <v>132.27818198998392</v>
      </c>
      <c r="G108" s="6">
        <f t="shared" si="7"/>
        <v>100</v>
      </c>
      <c r="H108" s="36"/>
    </row>
    <row r="109" spans="1:8" ht="72" hidden="1">
      <c r="A109" s="28" t="s">
        <v>46</v>
      </c>
      <c r="B109" s="9" t="s">
        <v>111</v>
      </c>
      <c r="C109" s="6">
        <v>117500</v>
      </c>
      <c r="D109" s="6">
        <v>247900</v>
      </c>
      <c r="E109" s="6">
        <v>247770.05</v>
      </c>
      <c r="F109" s="6">
        <f t="shared" si="6"/>
        <v>210.86812765957447</v>
      </c>
      <c r="G109" s="6">
        <f t="shared" si="7"/>
        <v>99.94757966922145</v>
      </c>
      <c r="H109" s="36"/>
    </row>
    <row r="110" spans="1:8" ht="84" hidden="1">
      <c r="A110" s="4" t="s">
        <v>45</v>
      </c>
      <c r="B110" s="9" t="s">
        <v>112</v>
      </c>
      <c r="C110" s="22">
        <v>47300</v>
      </c>
      <c r="D110" s="22">
        <v>47300</v>
      </c>
      <c r="E110" s="22">
        <v>47300</v>
      </c>
      <c r="F110" s="6">
        <f t="shared" si="6"/>
        <v>100</v>
      </c>
      <c r="G110" s="6">
        <f t="shared" si="7"/>
        <v>100</v>
      </c>
      <c r="H110" s="36"/>
    </row>
    <row r="111" spans="1:8" ht="96" hidden="1">
      <c r="A111" s="26" t="s">
        <v>43</v>
      </c>
      <c r="B111" s="9" t="s">
        <v>113</v>
      </c>
      <c r="C111" s="22">
        <v>2500</v>
      </c>
      <c r="D111" s="22">
        <v>2500</v>
      </c>
      <c r="E111" s="22">
        <v>2500</v>
      </c>
      <c r="F111" s="6">
        <f t="shared" si="6"/>
        <v>100</v>
      </c>
      <c r="G111" s="6">
        <f t="shared" si="7"/>
        <v>100</v>
      </c>
      <c r="H111" s="36"/>
    </row>
    <row r="112" spans="1:8" ht="72" hidden="1">
      <c r="A112" s="26" t="s">
        <v>237</v>
      </c>
      <c r="B112" s="9" t="s">
        <v>238</v>
      </c>
      <c r="C112" s="22">
        <v>0</v>
      </c>
      <c r="D112" s="22">
        <v>59000</v>
      </c>
      <c r="E112" s="22">
        <v>23189.52</v>
      </c>
      <c r="F112" s="6" t="e">
        <f t="shared" si="6"/>
        <v>#DIV/0!</v>
      </c>
      <c r="G112" s="6">
        <f t="shared" si="7"/>
        <v>39.30427118644068</v>
      </c>
      <c r="H112" s="36"/>
    </row>
    <row r="113" spans="1:8" ht="60" hidden="1">
      <c r="A113" s="27" t="s">
        <v>170</v>
      </c>
      <c r="B113" s="9" t="s">
        <v>114</v>
      </c>
      <c r="C113" s="22">
        <v>14600</v>
      </c>
      <c r="D113" s="22">
        <v>58400</v>
      </c>
      <c r="E113" s="22">
        <v>58400</v>
      </c>
      <c r="F113" s="6">
        <f t="shared" si="6"/>
        <v>400</v>
      </c>
      <c r="G113" s="6">
        <f t="shared" si="7"/>
        <v>100</v>
      </c>
      <c r="H113" s="36"/>
    </row>
    <row r="114" spans="1:8" ht="168" hidden="1">
      <c r="A114" s="27" t="s">
        <v>239</v>
      </c>
      <c r="B114" s="9" t="s">
        <v>240</v>
      </c>
      <c r="C114" s="22">
        <v>0</v>
      </c>
      <c r="D114" s="22">
        <v>43300</v>
      </c>
      <c r="E114" s="22">
        <v>7168</v>
      </c>
      <c r="F114" s="6" t="e">
        <f t="shared" si="6"/>
        <v>#DIV/0!</v>
      </c>
      <c r="G114" s="6">
        <f t="shared" si="7"/>
        <v>16.554272517321017</v>
      </c>
      <c r="H114" s="36"/>
    </row>
    <row r="115" spans="1:8" ht="48" hidden="1">
      <c r="A115" s="26" t="s">
        <v>171</v>
      </c>
      <c r="B115" s="9" t="s">
        <v>115</v>
      </c>
      <c r="C115" s="22">
        <v>3325200</v>
      </c>
      <c r="D115" s="22">
        <v>2375200</v>
      </c>
      <c r="E115" s="22">
        <v>2375200</v>
      </c>
      <c r="F115" s="6">
        <f t="shared" si="6"/>
        <v>71.43028990737399</v>
      </c>
      <c r="G115" s="6">
        <f t="shared" si="7"/>
        <v>100</v>
      </c>
      <c r="H115" s="36"/>
    </row>
    <row r="116" spans="1:8" ht="72" hidden="1">
      <c r="A116" s="26" t="s">
        <v>172</v>
      </c>
      <c r="B116" s="9" t="s">
        <v>116</v>
      </c>
      <c r="C116" s="6">
        <v>181700</v>
      </c>
      <c r="D116" s="6">
        <v>86700</v>
      </c>
      <c r="E116" s="6">
        <v>78000</v>
      </c>
      <c r="F116" s="6">
        <f t="shared" si="6"/>
        <v>42.927903137039074</v>
      </c>
      <c r="G116" s="6">
        <f t="shared" si="7"/>
        <v>89.96539792387543</v>
      </c>
      <c r="H116" s="36"/>
    </row>
    <row r="117" spans="1:8" ht="60" hidden="1">
      <c r="A117" s="26" t="s">
        <v>67</v>
      </c>
      <c r="B117" s="9" t="s">
        <v>117</v>
      </c>
      <c r="C117" s="6">
        <v>1283600</v>
      </c>
      <c r="D117" s="6">
        <v>1852092</v>
      </c>
      <c r="E117" s="6">
        <v>1852092</v>
      </c>
      <c r="F117" s="6">
        <f t="shared" si="6"/>
        <v>144.28887503895294</v>
      </c>
      <c r="G117" s="6">
        <f t="shared" si="7"/>
        <v>100</v>
      </c>
      <c r="H117" s="36"/>
    </row>
    <row r="118" spans="1:8" ht="60" hidden="1">
      <c r="A118" s="26" t="s">
        <v>241</v>
      </c>
      <c r="B118" s="9" t="s">
        <v>118</v>
      </c>
      <c r="C118" s="22">
        <v>428100</v>
      </c>
      <c r="D118" s="22">
        <v>450000</v>
      </c>
      <c r="E118" s="22">
        <v>450000</v>
      </c>
      <c r="F118" s="6">
        <f t="shared" si="6"/>
        <v>105.1156271899089</v>
      </c>
      <c r="G118" s="6">
        <f t="shared" si="7"/>
        <v>100</v>
      </c>
      <c r="H118" s="36"/>
    </row>
    <row r="119" spans="1:8" ht="84" hidden="1">
      <c r="A119" s="26" t="s">
        <v>68</v>
      </c>
      <c r="B119" s="9" t="s">
        <v>119</v>
      </c>
      <c r="C119" s="22">
        <v>38000</v>
      </c>
      <c r="D119" s="22">
        <v>38000</v>
      </c>
      <c r="E119" s="22">
        <v>20878</v>
      </c>
      <c r="F119" s="6">
        <f t="shared" si="6"/>
        <v>54.94210526315789</v>
      </c>
      <c r="G119" s="6">
        <f t="shared" si="7"/>
        <v>54.94210526315789</v>
      </c>
      <c r="H119" s="36"/>
    </row>
    <row r="120" spans="1:8" ht="108" hidden="1">
      <c r="A120" s="26" t="s">
        <v>242</v>
      </c>
      <c r="B120" s="9" t="s">
        <v>173</v>
      </c>
      <c r="C120" s="35">
        <v>1562400</v>
      </c>
      <c r="D120" s="35">
        <v>1577400</v>
      </c>
      <c r="E120" s="35">
        <v>1462361</v>
      </c>
      <c r="F120" s="6">
        <f t="shared" si="6"/>
        <v>93.5970942140297</v>
      </c>
      <c r="G120" s="6">
        <f t="shared" si="7"/>
        <v>92.70704957525041</v>
      </c>
      <c r="H120" s="36"/>
    </row>
    <row r="121" spans="1:8" ht="48" hidden="1">
      <c r="A121" s="26" t="s">
        <v>69</v>
      </c>
      <c r="B121" s="9" t="s">
        <v>120</v>
      </c>
      <c r="C121" s="11">
        <v>308000</v>
      </c>
      <c r="D121" s="11">
        <v>308000</v>
      </c>
      <c r="E121" s="11">
        <v>308000</v>
      </c>
      <c r="F121" s="6">
        <f t="shared" si="6"/>
        <v>100</v>
      </c>
      <c r="G121" s="6">
        <f t="shared" si="7"/>
        <v>100</v>
      </c>
      <c r="H121" s="36"/>
    </row>
    <row r="122" spans="1:8" ht="24.75" customHeight="1">
      <c r="A122" s="46" t="s">
        <v>2</v>
      </c>
      <c r="B122" s="9" t="s">
        <v>121</v>
      </c>
      <c r="C122" s="22">
        <f>SUM(C123:C138)</f>
        <v>4866500</v>
      </c>
      <c r="D122" s="22">
        <f>SUM(D123:D138)</f>
        <v>19313440.33</v>
      </c>
      <c r="E122" s="22">
        <f>SUM(E123:E138)</f>
        <v>19289362.200000003</v>
      </c>
      <c r="F122" s="6">
        <f t="shared" si="6"/>
        <v>396.3703318606802</v>
      </c>
      <c r="G122" s="6">
        <f t="shared" si="7"/>
        <v>99.8753296689322</v>
      </c>
      <c r="H122" s="36" t="s">
        <v>184</v>
      </c>
    </row>
    <row r="123" spans="1:8" ht="60" hidden="1">
      <c r="A123" s="26" t="s">
        <v>178</v>
      </c>
      <c r="B123" s="9" t="s">
        <v>179</v>
      </c>
      <c r="C123" s="22">
        <v>388900</v>
      </c>
      <c r="D123" s="22">
        <v>388900</v>
      </c>
      <c r="E123" s="22">
        <v>388900</v>
      </c>
      <c r="F123" s="6">
        <f t="shared" si="6"/>
        <v>100</v>
      </c>
      <c r="G123" s="6">
        <f t="shared" si="7"/>
        <v>100</v>
      </c>
      <c r="H123" s="36"/>
    </row>
    <row r="124" spans="1:8" ht="84" hidden="1">
      <c r="A124" s="3" t="s">
        <v>55</v>
      </c>
      <c r="B124" s="9" t="s">
        <v>122</v>
      </c>
      <c r="C124" s="22">
        <v>0</v>
      </c>
      <c r="D124" s="22">
        <v>18000</v>
      </c>
      <c r="E124" s="22">
        <v>18000</v>
      </c>
      <c r="F124" s="6" t="e">
        <f t="shared" si="6"/>
        <v>#DIV/0!</v>
      </c>
      <c r="G124" s="6">
        <f t="shared" si="7"/>
        <v>100</v>
      </c>
      <c r="H124" s="36"/>
    </row>
    <row r="125" spans="1:8" ht="72" hidden="1">
      <c r="A125" s="26" t="s">
        <v>174</v>
      </c>
      <c r="B125" s="9" t="s">
        <v>175</v>
      </c>
      <c r="C125" s="22">
        <v>100000</v>
      </c>
      <c r="D125" s="22">
        <v>100000</v>
      </c>
      <c r="E125" s="22">
        <v>100000</v>
      </c>
      <c r="F125" s="6">
        <f t="shared" si="6"/>
        <v>100</v>
      </c>
      <c r="G125" s="6">
        <f t="shared" si="7"/>
        <v>100</v>
      </c>
      <c r="H125" s="36"/>
    </row>
    <row r="126" spans="1:8" ht="72" hidden="1">
      <c r="A126" s="26" t="s">
        <v>176</v>
      </c>
      <c r="B126" s="9" t="s">
        <v>177</v>
      </c>
      <c r="C126" s="22">
        <v>15000</v>
      </c>
      <c r="D126" s="22">
        <v>15000</v>
      </c>
      <c r="E126" s="22">
        <v>15000</v>
      </c>
      <c r="F126" s="6">
        <f t="shared" si="6"/>
        <v>100</v>
      </c>
      <c r="G126" s="6">
        <f t="shared" si="7"/>
        <v>100</v>
      </c>
      <c r="H126" s="36"/>
    </row>
    <row r="127" spans="1:8" ht="60" hidden="1">
      <c r="A127" s="26" t="s">
        <v>56</v>
      </c>
      <c r="B127" s="9" t="s">
        <v>123</v>
      </c>
      <c r="C127" s="6">
        <v>101300</v>
      </c>
      <c r="D127" s="6">
        <v>7609600</v>
      </c>
      <c r="E127" s="6">
        <v>7609600</v>
      </c>
      <c r="F127" s="6">
        <f t="shared" si="6"/>
        <v>7511.944718657453</v>
      </c>
      <c r="G127" s="6">
        <f t="shared" si="7"/>
        <v>100</v>
      </c>
      <c r="H127" s="36"/>
    </row>
    <row r="128" spans="1:8" ht="60" hidden="1">
      <c r="A128" s="26" t="s">
        <v>199</v>
      </c>
      <c r="B128" s="9" t="s">
        <v>200</v>
      </c>
      <c r="C128" s="22">
        <v>0</v>
      </c>
      <c r="D128" s="22">
        <v>100000</v>
      </c>
      <c r="E128" s="22">
        <v>100000</v>
      </c>
      <c r="F128" s="6" t="e">
        <f t="shared" si="6"/>
        <v>#DIV/0!</v>
      </c>
      <c r="G128" s="6">
        <f t="shared" si="7"/>
        <v>100</v>
      </c>
      <c r="H128" s="36"/>
    </row>
    <row r="129" spans="1:8" ht="60" hidden="1">
      <c r="A129" s="26" t="s">
        <v>243</v>
      </c>
      <c r="B129" s="9" t="s">
        <v>244</v>
      </c>
      <c r="C129" s="6">
        <v>4261300</v>
      </c>
      <c r="D129" s="6">
        <v>4341500</v>
      </c>
      <c r="E129" s="6">
        <v>4341500</v>
      </c>
      <c r="F129" s="6">
        <f t="shared" si="6"/>
        <v>101.88205477201792</v>
      </c>
      <c r="G129" s="6">
        <f t="shared" si="7"/>
        <v>100</v>
      </c>
      <c r="H129" s="36"/>
    </row>
    <row r="130" spans="1:8" ht="96" hidden="1">
      <c r="A130" s="26" t="s">
        <v>245</v>
      </c>
      <c r="B130" s="9" t="s">
        <v>246</v>
      </c>
      <c r="C130" s="6">
        <v>0</v>
      </c>
      <c r="D130" s="6">
        <v>236282.64</v>
      </c>
      <c r="E130" s="6">
        <v>236282.64</v>
      </c>
      <c r="F130" s="6" t="e">
        <f t="shared" si="6"/>
        <v>#DIV/0!</v>
      </c>
      <c r="G130" s="6">
        <f t="shared" si="7"/>
        <v>100</v>
      </c>
      <c r="H130" s="36"/>
    </row>
    <row r="131" spans="1:8" ht="84" hidden="1">
      <c r="A131" s="26" t="s">
        <v>247</v>
      </c>
      <c r="B131" s="9" t="s">
        <v>248</v>
      </c>
      <c r="C131" s="6">
        <v>0</v>
      </c>
      <c r="D131" s="6">
        <v>24000</v>
      </c>
      <c r="E131" s="6">
        <v>24000</v>
      </c>
      <c r="F131" s="6" t="e">
        <f t="shared" si="6"/>
        <v>#DIV/0!</v>
      </c>
      <c r="G131" s="6">
        <f t="shared" si="7"/>
        <v>100</v>
      </c>
      <c r="H131" s="36"/>
    </row>
    <row r="132" spans="1:8" ht="120" hidden="1">
      <c r="A132" s="26" t="s">
        <v>249</v>
      </c>
      <c r="B132" s="9" t="s">
        <v>250</v>
      </c>
      <c r="C132" s="6">
        <v>0</v>
      </c>
      <c r="D132" s="6">
        <v>23400</v>
      </c>
      <c r="E132" s="6">
        <v>0</v>
      </c>
      <c r="F132" s="6" t="e">
        <f t="shared" si="6"/>
        <v>#DIV/0!</v>
      </c>
      <c r="G132" s="6">
        <f t="shared" si="7"/>
        <v>0</v>
      </c>
      <c r="H132" s="36"/>
    </row>
    <row r="133" spans="1:8" ht="108" hidden="1">
      <c r="A133" s="26" t="s">
        <v>251</v>
      </c>
      <c r="B133" s="9" t="s">
        <v>252</v>
      </c>
      <c r="C133" s="6">
        <v>0</v>
      </c>
      <c r="D133" s="6">
        <v>43500</v>
      </c>
      <c r="E133" s="6">
        <v>43500</v>
      </c>
      <c r="F133" s="6" t="e">
        <f t="shared" si="6"/>
        <v>#DIV/0!</v>
      </c>
      <c r="G133" s="6">
        <f t="shared" si="7"/>
        <v>100</v>
      </c>
      <c r="H133" s="36"/>
    </row>
    <row r="134" spans="1:8" ht="72" hidden="1">
      <c r="A134" s="26" t="s">
        <v>253</v>
      </c>
      <c r="B134" s="9" t="s">
        <v>254</v>
      </c>
      <c r="C134" s="6">
        <v>0</v>
      </c>
      <c r="D134" s="6">
        <v>135624.94</v>
      </c>
      <c r="E134" s="6">
        <v>134946.81</v>
      </c>
      <c r="F134" s="6" t="e">
        <f t="shared" si="6"/>
        <v>#DIV/0!</v>
      </c>
      <c r="G134" s="6">
        <f t="shared" si="7"/>
        <v>99.49999609216417</v>
      </c>
      <c r="H134" s="36"/>
    </row>
    <row r="135" spans="1:8" ht="96" hidden="1">
      <c r="A135" s="26" t="s">
        <v>255</v>
      </c>
      <c r="B135" s="9" t="s">
        <v>256</v>
      </c>
      <c r="C135" s="6">
        <v>0</v>
      </c>
      <c r="D135" s="6">
        <v>69600</v>
      </c>
      <c r="E135" s="6">
        <v>69600</v>
      </c>
      <c r="F135" s="6" t="e">
        <f aca="true" t="shared" si="8" ref="F135:F144">E135/C135*100</f>
        <v>#DIV/0!</v>
      </c>
      <c r="G135" s="6">
        <f aca="true" t="shared" si="9" ref="G135:G144">E135/D135*100</f>
        <v>100</v>
      </c>
      <c r="H135" s="36"/>
    </row>
    <row r="136" spans="1:8" ht="156" hidden="1">
      <c r="A136" s="26" t="s">
        <v>257</v>
      </c>
      <c r="B136" s="9" t="s">
        <v>258</v>
      </c>
      <c r="C136" s="6">
        <v>0</v>
      </c>
      <c r="D136" s="6">
        <v>906432.75</v>
      </c>
      <c r="E136" s="6">
        <v>906432.75</v>
      </c>
      <c r="F136" s="6" t="e">
        <f t="shared" si="8"/>
        <v>#DIV/0!</v>
      </c>
      <c r="G136" s="6">
        <f t="shared" si="9"/>
        <v>100</v>
      </c>
      <c r="H136" s="36"/>
    </row>
    <row r="137" spans="1:8" ht="60" hidden="1">
      <c r="A137" s="26" t="s">
        <v>259</v>
      </c>
      <c r="B137" s="9" t="s">
        <v>260</v>
      </c>
      <c r="C137" s="6">
        <v>0</v>
      </c>
      <c r="D137" s="6">
        <v>5000000</v>
      </c>
      <c r="E137" s="6">
        <v>5000000</v>
      </c>
      <c r="F137" s="6" t="e">
        <f t="shared" si="8"/>
        <v>#DIV/0!</v>
      </c>
      <c r="G137" s="6">
        <f t="shared" si="9"/>
        <v>100</v>
      </c>
      <c r="H137" s="36"/>
    </row>
    <row r="138" spans="1:8" ht="84" hidden="1">
      <c r="A138" s="26" t="s">
        <v>201</v>
      </c>
      <c r="B138" s="9" t="s">
        <v>202</v>
      </c>
      <c r="C138" s="6">
        <v>0</v>
      </c>
      <c r="D138" s="6">
        <v>301600</v>
      </c>
      <c r="E138" s="6">
        <v>301600</v>
      </c>
      <c r="F138" s="6" t="e">
        <f t="shared" si="8"/>
        <v>#DIV/0!</v>
      </c>
      <c r="G138" s="6">
        <f t="shared" si="9"/>
        <v>100</v>
      </c>
      <c r="H138" s="36"/>
    </row>
    <row r="139" spans="1:8" ht="10.5" customHeight="1">
      <c r="A139" s="26" t="s">
        <v>261</v>
      </c>
      <c r="B139" s="8" t="s">
        <v>262</v>
      </c>
      <c r="C139" s="6">
        <f aca="true" t="shared" si="10" ref="C139:E140">C140</f>
        <v>0</v>
      </c>
      <c r="D139" s="6">
        <f t="shared" si="10"/>
        <v>99000</v>
      </c>
      <c r="E139" s="6">
        <f t="shared" si="10"/>
        <v>99000</v>
      </c>
      <c r="F139" s="6" t="e">
        <f t="shared" si="8"/>
        <v>#DIV/0!</v>
      </c>
      <c r="G139" s="6">
        <f t="shared" si="9"/>
        <v>100</v>
      </c>
      <c r="H139" s="36" t="s">
        <v>278</v>
      </c>
    </row>
    <row r="140" spans="1:8" ht="0.75" customHeight="1" hidden="1">
      <c r="A140" s="26" t="s">
        <v>263</v>
      </c>
      <c r="B140" s="8" t="s">
        <v>273</v>
      </c>
      <c r="C140" s="6">
        <f t="shared" si="10"/>
        <v>0</v>
      </c>
      <c r="D140" s="6">
        <f t="shared" si="10"/>
        <v>99000</v>
      </c>
      <c r="E140" s="6">
        <f t="shared" si="10"/>
        <v>99000</v>
      </c>
      <c r="F140" s="6" t="e">
        <f t="shared" si="8"/>
        <v>#DIV/0!</v>
      </c>
      <c r="G140" s="6">
        <f t="shared" si="9"/>
        <v>100</v>
      </c>
      <c r="H140" s="36" t="s">
        <v>278</v>
      </c>
    </row>
    <row r="141" spans="1:8" ht="24" hidden="1">
      <c r="A141" s="26" t="s">
        <v>264</v>
      </c>
      <c r="B141" s="8" t="s">
        <v>265</v>
      </c>
      <c r="C141" s="6">
        <v>0</v>
      </c>
      <c r="D141" s="6">
        <v>99000</v>
      </c>
      <c r="E141" s="6">
        <v>99000</v>
      </c>
      <c r="F141" s="6" t="e">
        <f t="shared" si="8"/>
        <v>#DIV/0!</v>
      </c>
      <c r="G141" s="6">
        <f t="shared" si="9"/>
        <v>100</v>
      </c>
      <c r="H141" s="36"/>
    </row>
    <row r="142" spans="1:8" ht="36">
      <c r="A142" s="3" t="s">
        <v>70</v>
      </c>
      <c r="B142" s="8" t="s">
        <v>71</v>
      </c>
      <c r="C142" s="41">
        <f aca="true" t="shared" si="11" ref="C142:E143">C143</f>
        <v>0</v>
      </c>
      <c r="D142" s="41">
        <f t="shared" si="11"/>
        <v>-1800.1</v>
      </c>
      <c r="E142" s="41">
        <f t="shared" si="11"/>
        <v>-1800.1</v>
      </c>
      <c r="F142" s="6" t="e">
        <f t="shared" si="8"/>
        <v>#DIV/0!</v>
      </c>
      <c r="G142" s="6">
        <f t="shared" si="9"/>
        <v>100</v>
      </c>
      <c r="H142" s="36" t="s">
        <v>279</v>
      </c>
    </row>
    <row r="143" spans="1:8" ht="48" hidden="1">
      <c r="A143" s="3" t="s">
        <v>72</v>
      </c>
      <c r="B143" s="8" t="s">
        <v>274</v>
      </c>
      <c r="C143" s="41">
        <f t="shared" si="11"/>
        <v>0</v>
      </c>
      <c r="D143" s="41">
        <f t="shared" si="11"/>
        <v>-1800.1</v>
      </c>
      <c r="E143" s="41">
        <f t="shared" si="11"/>
        <v>-1800.1</v>
      </c>
      <c r="F143" s="6" t="e">
        <f t="shared" si="8"/>
        <v>#DIV/0!</v>
      </c>
      <c r="G143" s="6">
        <f t="shared" si="9"/>
        <v>100</v>
      </c>
      <c r="H143" s="36" t="s">
        <v>279</v>
      </c>
    </row>
    <row r="144" spans="1:8" ht="60" hidden="1">
      <c r="A144" s="1" t="s">
        <v>73</v>
      </c>
      <c r="B144" s="8" t="s">
        <v>124</v>
      </c>
      <c r="C144" s="41">
        <v>0</v>
      </c>
      <c r="D144" s="41">
        <v>-1800.1</v>
      </c>
      <c r="E144" s="41">
        <v>-1800.1</v>
      </c>
      <c r="F144" s="6" t="e">
        <f t="shared" si="8"/>
        <v>#DIV/0!</v>
      </c>
      <c r="G144" s="6">
        <f t="shared" si="9"/>
        <v>100</v>
      </c>
      <c r="H144" s="36"/>
    </row>
  </sheetData>
  <sheetProtection/>
  <mergeCells count="6">
    <mergeCell ref="G3:G4"/>
    <mergeCell ref="H3:H4"/>
    <mergeCell ref="H15:H20"/>
    <mergeCell ref="A1:E1"/>
    <mergeCell ref="A2:D2"/>
    <mergeCell ref="F3:F4"/>
  </mergeCells>
  <printOptions/>
  <pageMargins left="0.31496062992125984" right="0" top="0.35433070866141736" bottom="0.35433070866141736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</cp:lastModifiedBy>
  <cp:lastPrinted>2023-03-13T07:25:54Z</cp:lastPrinted>
  <dcterms:created xsi:type="dcterms:W3CDTF">2007-11-14T13:29:26Z</dcterms:created>
  <dcterms:modified xsi:type="dcterms:W3CDTF">2023-03-13T07:25:56Z</dcterms:modified>
  <cp:category/>
  <cp:version/>
  <cp:contentType/>
  <cp:contentStatus/>
</cp:coreProperties>
</file>