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695" windowWidth="14235" windowHeight="8190" tabRatio="948" activeTab="0"/>
  </bookViews>
  <sheets>
    <sheet name="2018 (с первонач)" sheetId="1" r:id="rId1"/>
  </sheets>
  <definedNames/>
  <calcPr fullCalcOnLoad="1"/>
</workbook>
</file>

<file path=xl/sharedStrings.xml><?xml version="1.0" encoding="utf-8"?>
<sst xmlns="http://schemas.openxmlformats.org/spreadsheetml/2006/main" count="289" uniqueCount="275">
  <si>
    <t>Наименование доходов</t>
  </si>
  <si>
    <t>Безвозмездные поступления</t>
  </si>
  <si>
    <t>Дотации от других бюджетов бюджетной системы Российской Федерации</t>
  </si>
  <si>
    <t>Субсидии бюджетам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</si>
  <si>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</si>
  <si>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Субвенции местным бюджетам на выполнение переданных полномочий</t>
  </si>
  <si>
    <t>Прочие субвенции</t>
  </si>
  <si>
    <t>Иные межбюджетные трансферты</t>
  </si>
  <si>
    <t>Безвозмездные поступления от других бюджетов бюджетной системы Российской Федерации (областного бюджета)</t>
  </si>
  <si>
    <t>КОД ДОХОДА</t>
  </si>
  <si>
    <t>Налоги на прибыль, доходы</t>
  </si>
  <si>
    <t>Налоги на совокупный доход</t>
  </si>
  <si>
    <t>Государственная пошлина</t>
  </si>
  <si>
    <t>Доходы от использования имущества, находящегося в муниципальной. собственности</t>
  </si>
  <si>
    <t xml:space="preserve">Доходы от продажи материальных и нематериальных активов </t>
  </si>
  <si>
    <t>Штрафы, санкции, возмещения ущерба</t>
  </si>
  <si>
    <t>Денежное взыскание (штрафы) за нарушение земельного законодательства</t>
  </si>
  <si>
    <t>Единый налог на вмененный доход для отдельных видов деятельности</t>
  </si>
  <si>
    <t xml:space="preserve">Государственная пошлина по делам, рассматриваемым в судах общей юрисдикции, мировыми судьями (за исключением Верховного суда) </t>
  </si>
  <si>
    <t>Платежи при пользовании природными ресурсами</t>
  </si>
  <si>
    <t>Прочие поступления от денежных взысканий (штрафов) и иных сумм в возмещение ущерба</t>
  </si>
  <si>
    <t>ДОХОДЫ, ВСЕГО</t>
  </si>
  <si>
    <t>Налоговые и неналоговые доходы</t>
  </si>
  <si>
    <t>Налоговые доходы</t>
  </si>
  <si>
    <t>Неналоговые доходы</t>
  </si>
  <si>
    <t>1 00 00000 00 0000 000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</si>
  <si>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</si>
  <si>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1 08 00000 00 0000 000</t>
  </si>
  <si>
    <t>1 16 00000 00 0000 000</t>
  </si>
  <si>
    <t>1 16 90000 00 0000 140</t>
  </si>
  <si>
    <t>1 16 03030 01 0000 140</t>
  </si>
  <si>
    <t>1 16 03010 01 0000 140</t>
  </si>
  <si>
    <t>1 14 02053 05 0000 410</t>
  </si>
  <si>
    <t>1 14 02000 00 0000 000</t>
  </si>
  <si>
    <t>1 12 01000 01 0000 120</t>
  </si>
  <si>
    <t>1 12 00000 00 0000 000</t>
  </si>
  <si>
    <t>1 11 05000 00 0000 120</t>
  </si>
  <si>
    <t xml:space="preserve"> 1 08 03010 01 1000 110</t>
  </si>
  <si>
    <t>1 01 02000 01 0000 110</t>
  </si>
  <si>
    <t>1 01 02010 01 0000 110</t>
  </si>
  <si>
    <t xml:space="preserve"> 1 05 00000 00 0000 110</t>
  </si>
  <si>
    <t>1 05 02010 02 0000 110</t>
  </si>
  <si>
    <t>1 05 02000 02 0000 110</t>
  </si>
  <si>
    <t xml:space="preserve">Государственная пошлина по делам, рассматриваемым в судах общей юрисдикции, мировыми судьями </t>
  </si>
  <si>
    <t xml:space="preserve"> 1 08 03000 01 0000 110</t>
  </si>
  <si>
    <t>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</si>
  <si>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</si>
  <si>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</si>
  <si>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Плата за выбросы загрязняющих веществ в атмосферный воздух стационарными объектами</t>
  </si>
  <si>
    <t>1 12 01010 01 0000 120</t>
  </si>
  <si>
    <t>Плата за сбросы загрязняющих веществ в водные объекты</t>
  </si>
  <si>
    <t>1 12 01030 01 0000 120</t>
  </si>
  <si>
    <t>Плата за размещение отходов производства и потребления</t>
  </si>
  <si>
    <t>1 12 01040 01 0000 120</t>
  </si>
  <si>
    <t>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</si>
  <si>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</si>
  <si>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1 14 02050 05 0000 410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</si>
  <si>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</si>
  <si>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1 14 06000 00 0000 430</t>
  </si>
  <si>
    <t>1 14 06010 00 0000 430</t>
  </si>
  <si>
    <t>Денежные взыскания (штрафы) за нарушение законодательства о налогах и сборах</t>
  </si>
  <si>
    <t>1 16 03000 00 0000 140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</si>
  <si>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</si>
  <si>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1 16 25000 00 0000 140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</si>
  <si>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</si>
  <si>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1 16 90050 05 0000 140</t>
  </si>
  <si>
    <t>1 01 00000 00 0000 000</t>
  </si>
  <si>
    <t>Плата за негативное воздействие на окружающую среду</t>
  </si>
  <si>
    <t>Доходы от реализации иного имущества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</si>
  <si>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Межбюджетные трансферты, передаваемые бюджетам муниципальных районов на осуществление части полномочий по решению вопросов местного значения в соответствии с заключенными  соглашениями.</t>
  </si>
  <si>
    <t>1 05 03000 01 0000 110</t>
  </si>
  <si>
    <t>2 00 00000 00 0000 000</t>
  </si>
  <si>
    <t>2 02 00000 00 0000 000</t>
  </si>
  <si>
    <t>Дотации на выравнивание  бюджетной обеспеченности  муниципальных районов.</t>
  </si>
  <si>
    <t>Субвенции бюджетам муниципальных районов на оплату жилищно-коммунальных услуг  отдельным категориям граждан</t>
  </si>
  <si>
    <t>Субвенции бюджетам муниципальных районов на осуществление отдельных государственных полномочий по оказанию социальной поддержки обучающимся муниципальных образовательных организаций</t>
  </si>
  <si>
    <t>Субвенции бюджетам муниципальных районов на осуществление отдельных государственных полномочий по предоставлению мер социальной поддержки ветеранов труда Новгородской области</t>
  </si>
  <si>
    <t xml:space="preserve">Субвенции бюджетам муниципальных районов на содержание ребенка в семье опекуна и приемной семье, а также вознаграждение, причитающееся  приемному родителю </t>
  </si>
  <si>
    <t>Субвенции бюджетам муниципальных районов на осуществление отдельных государственных полномочий по выплате социального пособия на погребение и возмещению стоимости услуг, предоставляемых согласно гарантированному перечню услуг по погребению</t>
  </si>
  <si>
    <t>1 01 02030 01 0000 110</t>
  </si>
  <si>
    <t>Налоги на товары (работы, услуги), реализуемые на территории РФ</t>
  </si>
  <si>
    <t>1 03 00000 00 0000 000</t>
  </si>
  <si>
    <t>Акцизы по подакцизным товарам (продукции), производимым на территории РФ</t>
  </si>
  <si>
    <t>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</si>
  <si>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бюджеты";</t>
  </si>
  <si>
    <t xml:space="preserve">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</si>
  <si>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бюджеты".</t>
  </si>
  <si>
    <t xml:space="preserve"> 1 03 02240 01 0000 110</t>
  </si>
  <si>
    <t>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</si>
  <si>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бюджеты".</t>
  </si>
  <si>
    <t xml:space="preserve"> 1 03 02260 01 0000 110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</si>
  <si>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</si>
  <si>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</si>
  <si>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1 16 25060 01 6000 140</t>
  </si>
  <si>
    <t>Безвозмездные поступления от других бюджетов бюджетной системы Российской Федерации</t>
  </si>
  <si>
    <t xml:space="preserve"> Субсидии бюджетам муниципальных районов   на софинансирование расходов  муниципальных казенных, бюджетных и автономных  учреждений по  приобретению коммунальных услуг</t>
  </si>
  <si>
    <t>Субвенции  бюджетам муниципальных районов для предоставления их бюджетам поселений на осуществление государственных полномочий по первичному воинскому учету на территориях, где отсутствуют военные комиссариаты</t>
  </si>
  <si>
    <t>Субвенции бюджетам муниципальных районов на возмещение затрат по содержанию штатных единиц, осуществляющих переданные отдельные государственные полномочия области</t>
  </si>
  <si>
    <t>Субвенции бюджетам муниципальных районов  на 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правонарушениях, предусмотренных соответствующими статьями областного закона "Об административных правонарушениях"</t>
  </si>
  <si>
    <t>Субвенции бюджетам муниципальных районов  на  осуществление  государственных полномочий по расчету и предоставлению дотаций на выравнивание бюджетной обеспеченности поселений.</t>
  </si>
  <si>
    <t>Субвенции бюджетам муниципальных районов на обеспечение доступа к информационно-телекоммуникационной сети "Интернет" муниципальных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</t>
  </si>
  <si>
    <t>Субвенции бюджетам муниципальных районов на обеспечение муниципальных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образования, учебниками и учебными пособиями</t>
  </si>
  <si>
    <t>1 01 02020 01 0000 110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</si>
  <si>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</si>
  <si>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</si>
  <si>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</si>
  <si>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1 11 09000 00 0000 120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</si>
  <si>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</si>
  <si>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1 11 09045 05 0000 120</t>
  </si>
  <si>
    <t xml:space="preserve">Доходы от продажи земельных участков, государственная собственность на которые не разграничена </t>
  </si>
  <si>
    <t>Субвенция бюджетам муниципальных районов на обеспечение отдельных государственных полномочий по предоставлению мер социальной поддержки отдельным категориям граждан реабилитированным лицам и лицам, признанными пострадавшими от политических репрессий.</t>
  </si>
  <si>
    <t>Субвенции бюджетам муниципальных районов на осуществление отдельных государственных  полномочий по оказанию государственной социальной помощи малоимущим семьям, малоимущим одиноко проживающим гражданам, социальной поддержке отдельным категориям граждан, в том числе лицам, оказавшимся в трудной жизненной ситуации на территории Новгородской области</t>
  </si>
  <si>
    <t>Субвенции бюджетам муниципальных районов на осуществление отдельных государственных полномочий по предоставлению льготы на проезд в транспорте междугороднего сообщения к месту лечения и обратно детей, нуждающихся  в санаторно-курортном лечении</t>
  </si>
  <si>
    <t xml:space="preserve"> Субвенция бюджетам муниципальных районов на обеспечение отдельных государственных полномочий по предоставлению мер социальной поддержки отдельным категориям граждан тружеников тыла</t>
  </si>
  <si>
    <t>Субвенции бюджетам муниципальных районов на осуществление отдельных государственных полномочий по назначению и выплате пособий гражданам, имеющим детей</t>
  </si>
  <si>
    <t>1 09 00000 00 0000 000</t>
  </si>
  <si>
    <t>1 09 07000 00 0000 110</t>
  </si>
  <si>
    <t>1 09 07053 05 0000 110</t>
  </si>
  <si>
    <t>Прочие налоги и сборы (по отмененным местным налогам и сборам)</t>
  </si>
  <si>
    <t>Задолженность и перерасчеты по отмененным налогам, сборам и иным обязательным платежам</t>
  </si>
  <si>
    <t>1 16 18000 00 0000 140</t>
  </si>
  <si>
    <t>1 16 18050 05 0000 140</t>
  </si>
  <si>
    <t>Денежные взыскания (штрафы) за нарушение бюджетного законодательства (в части бюджетов муниципальных районов)</t>
  </si>
  <si>
    <t>исполнено</t>
  </si>
  <si>
    <t>отклонения (исполнено от первоначального плана)</t>
  </si>
  <si>
    <t>% отклонения (исполнено от первоначального плана)</t>
  </si>
  <si>
    <t>Примечание (различия между первоначально утвержденным бюджетом и исполнением)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</si>
  <si>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</si>
  <si>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 продажи права на заключение договоров аренды указанных земельных участков</t>
  </si>
  <si>
    <t xml:space="preserve"> 1 11 05013 05 0000 120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</si>
  <si>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</si>
  <si>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1 14 06013 05 0000 430</t>
  </si>
  <si>
    <t xml:space="preserve">Денежные взыскания (штрафы) за нарушение бюджетного законодательства </t>
  </si>
  <si>
    <t>2 02 10000 00 0000 151</t>
  </si>
  <si>
    <t>2 02 15001 05 0000 151</t>
  </si>
  <si>
    <t>2 02 20000 00 0000 151</t>
  </si>
  <si>
    <t>2 02 29999 05 7151 151</t>
  </si>
  <si>
    <t>Субсидии бюджетам муниципальных районов и городского округа на приобретение или изготовление бланков документов об образовании и (или) о квалификации муниципальными образовательными организациями</t>
  </si>
  <si>
    <t>2 02 29999 05 7208 151</t>
  </si>
  <si>
    <t xml:space="preserve"> Субсидии бюджетам муниципальных районов и городского округа на обеспечение пожарной безопасности,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</si>
  <si>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>2 02 29999 05 7212 151</t>
  </si>
  <si>
    <t>2 02 29999 05 7230 151</t>
  </si>
  <si>
    <t xml:space="preserve">Субсидии бюджетам  муниципальных районов
на реализацию мероприятий муниципальных программ в области водоснабжения и водоотведения в рамках подпрограммы «Развитие инфраструктуры водоснабжения и водоотведения населенных пунктов Новгородской области»  государственной программы «Улучшение жилищных условий граждан и повышение качества жилищно-коммунальных услуг в Новгородской области на 2014-2018 годы и на плановый период до 2020 года»  </t>
  </si>
  <si>
    <t>2 02 29999 05 7237 151</t>
  </si>
  <si>
    <t>2 02 25519 05 0000 151</t>
  </si>
  <si>
    <t>2 02 30013 05 0000 151</t>
  </si>
  <si>
    <t>2 02 30021 05 0000 151</t>
  </si>
  <si>
    <t>2 02 30024 00 0000 151</t>
  </si>
  <si>
    <t>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расходов на оплату труда работникам образовательных организаций, технические средства обучения, расходные материалы и хозяйственные нужды образовательных организаций, на организацию обучения по основным общеобразовательным программам на дому, осуществляемое образовательными организациями, возмещение расходов за пользование услугой доступа к информационно-телекоммуникационной сети "Интернет" муниципальных общеобразовательных организаций, организующих обучение детей-инвалидов с использованием дистанционных образовательных технологий</t>
  </si>
  <si>
    <t>2 02 30024 05 7004 151</t>
  </si>
  <si>
    <t>2 02 30024 05 7006 151</t>
  </si>
  <si>
    <t>2 02 30024 05 7007 151</t>
  </si>
  <si>
    <t>2 02 30024 05 7010 151</t>
  </si>
  <si>
    <t>Субвенции бюджетам муниципальных районов на осуществление отдельных государственных полномочий по присвоению статуса многодетной семьи и выдаче удостоверения, подтверждающего статус многодетной семьи, по предоставлению мер социальной поддержки, предусмотренных областным законом "О статусе и мерах социальной поддержки многодетных семей, проживающих на территории Новгородской области, и о наделении органов местного самоуправления отдельными государственными полномочиями", по возмещению организациям и индивидуальным предпринимателям расходов по предоставлению меры социальной поддержки в виде бесплатного проезда на автомобильном транспорте общего пользования (автобус, троллейбус) в городском и пригородном сообщении для обучающихся общеобразовательных организациях в пределах Новгородской области</t>
  </si>
  <si>
    <t>2 02 30024 05 7020 151</t>
  </si>
  <si>
    <t>2 02 30024 05 7021 151</t>
  </si>
  <si>
    <t>2 02 30024 05 7023 151</t>
  </si>
  <si>
    <t>2 02 30024 05 7024 151</t>
  </si>
  <si>
    <t>2 02 30024 05 7028 151</t>
  </si>
  <si>
    <t>Субвенции бюджетам муниципальных районов на осуществление отдельных государственных  полномочий по  предоставлению мер социальной поддержки педагогическим работникам (в том числе вышедшим на пенсию), членам их семей, проживающим в сельских населенных пунктах, рабочих поселках (поселках городского типа) Новгородской области</t>
  </si>
  <si>
    <t>2 02 30024 05 7031 151</t>
  </si>
  <si>
    <t>2 02 30024 05 7040 151</t>
  </si>
  <si>
    <t>2 02 30024 05 7041 151</t>
  </si>
  <si>
    <t>2 02 30024 05 7042 151</t>
  </si>
  <si>
    <t>2 02 30024 05 7050 151</t>
  </si>
  <si>
    <t>2 02 30024 05 7057 151</t>
  </si>
  <si>
    <t>2 02 30024 05 7065 151</t>
  </si>
  <si>
    <t>Субвенции бюджетам муниципальных районов по организации проведения мероприятий по предупреждению и ликвидации болезней животных, отлову и содержанию безнадзорных животных, защите населения от болезней, общих для человека и животных, в части отлова безнадзорных животных, транспортировки отловленных безнадзорных животных, учета, содержания, вакцинации, стерилизации, чипирования отловленных безнадзорных животных, утилизации (уничтожения) биологических отходов, в том числе в результате эвтаназии отловленных безнадзорных животных, возврата владельцам, передачи новым владельцам или возврата в прежнюю среду обитания (в место отлова) отловленных безнадзорных животных</t>
  </si>
  <si>
    <t>2 02 30024 05 7072 151</t>
  </si>
  <si>
    <t>2 02 30027 05 0000 151</t>
  </si>
  <si>
    <t>2 02 30029 05 0000 151</t>
  </si>
  <si>
    <t>2 02 35082 05 0000 151</t>
  </si>
  <si>
    <t>2 02 35118 05 0000 151</t>
  </si>
  <si>
    <t>2 02 35250 05 0000 151</t>
  </si>
  <si>
    <t>2 02 39999 05 0000 151</t>
  </si>
  <si>
    <t xml:space="preserve">Иные межбюджетные трансферты бюджетам муниципальных районов на организацию дополнительного профессионального образования и участие в семинарах служащих, муниципальных служащих Новгородской области, а также работников муниципальных учреждений в сфере повышения эффективности бюджетных расходов </t>
  </si>
  <si>
    <t>2 02 49999 05 7134 151</t>
  </si>
  <si>
    <t xml:space="preserve"> Иные межбюджетные трансферты бюджетам муниципальных районов и городского округа на частичную компенсацию дополнительных расходов на повышение оплаты труда работников бюджетной сферы </t>
  </si>
  <si>
    <t>2 02 49999 05 7141 151</t>
  </si>
  <si>
    <t>2 02 40014 05 0000 151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</si>
  <si>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</si>
  <si>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1 05 03010 01 0000 110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</si>
  <si>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</si>
  <si>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 xml:space="preserve">Прочие местные налоги и сборы, мобилизуемые на территориях муниципальных районов </t>
  </si>
  <si>
    <t>1 09 07033 05 0000 110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</si>
  <si>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</si>
  <si>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 1 16 43000 01 0000 140</t>
  </si>
  <si>
    <t>Сумма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</si>
  <si>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</si>
  <si>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>Налог, взимаемый в связи с применением упрощенной системы налогообложения</t>
  </si>
  <si>
    <t xml:space="preserve"> 1 05 01000 00 0000 110</t>
  </si>
  <si>
    <t>Налог, взимаемый с налогоплательщиков, выбравших в качестве объекта налогообложения доходы</t>
  </si>
  <si>
    <t xml:space="preserve"> 1 05 01010 01 0000 110</t>
  </si>
  <si>
    <t xml:space="preserve">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</si>
  <si>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</si>
  <si>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1 05 01021 01 0000 110</t>
  </si>
  <si>
    <t xml:space="preserve">Единый сельскохозяйственный налог
</t>
  </si>
  <si>
    <t xml:space="preserve">Единый сельскохозяйственный налог 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</si>
  <si>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
</t>
  </si>
  <si>
    <t>1 11 05030 05 0000 120</t>
  </si>
  <si>
    <t xml:space="preserve"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
</t>
  </si>
  <si>
    <t>1 11 05035 05 0000 120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</si>
  <si>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</si>
  <si>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1 16 43000 01 6000 140</t>
  </si>
  <si>
    <t xml:space="preserve">Субсидии бюджетам на софинансирование капитальных вложений в объекты государственной (муниципальной) собственности
</t>
  </si>
  <si>
    <t>2 02 20077 00 0000 151</t>
  </si>
  <si>
    <t>Субсидии бюджетам муниципальных районов на софинансирование капитальных вложений в объекты муниципальной собственности</t>
  </si>
  <si>
    <t>2 02 20077 05 7237 151</t>
  </si>
  <si>
    <t xml:space="preserve"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
</t>
  </si>
  <si>
    <t>2 02 25467 00 0000 151</t>
  </si>
  <si>
    <t xml:space="preserve"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
</t>
  </si>
  <si>
    <t>2 02 25467 05 0000 151</t>
  </si>
  <si>
    <t xml:space="preserve">Субсидии бюджетам на реализацию мероприятий по обеспечению жильем молодых семей
</t>
  </si>
  <si>
    <t>2 02 25497 00 0000 151</t>
  </si>
  <si>
    <t>Субсидии бюджетам муниципальных районов на реализацию мероприятий по обеспечению жильем молодых семей</t>
  </si>
  <si>
    <t>2 02 25497 05 0000 151</t>
  </si>
  <si>
    <t xml:space="preserve">Субсидия бюджетам на поддержку отрасли культуры
</t>
  </si>
  <si>
    <t>2 02 25519 00 0000 151</t>
  </si>
  <si>
    <t xml:space="preserve">Субсидия бюджетам муниципальных районов на поддержку отрасли культуры
</t>
  </si>
  <si>
    <t xml:space="preserve">Прочие субсидии
</t>
  </si>
  <si>
    <t>2 02 29999 00 0000 151</t>
  </si>
  <si>
    <t>Субсидии бюджетам  муниципальных районов на на формирование муниципальных дорожных фондов</t>
  </si>
  <si>
    <t>Субвенции бюджетам муниципальных районов на ежемесячное денежное вознаграждение за классное руководство в муниципальных образовательных организациях, реализующих общеобразовательные программы начального общего, основного общего и среднего общего образования</t>
  </si>
  <si>
    <t>Субвенции бюджетам муниципальных районов на осуществление отдельных государственных  полномочий по  предоставлению мер социальной подержки по оплате жилья и  коммунальных услуг отдельным категориям  граждан, работающих и проживающих в сельских  населенных пунктах и поселках городского типа Новгородской области,  в соответствии с областным законом "О предоставлении мер социальной поддержки по оплате жилья и коммунальных услуг отдельным категориям граждан, работающих и проживающих в сельских населенных пунктах и поселках городского типа"</t>
  </si>
  <si>
    <t xml:space="preserve"> Субвенция бюджетам муниципальных районов на обеспечение отдельных государственных полномочий по предоставлению мер социальной поддержки отдельным категорийям граждан ветеранов труда и граждан, приравненных к ним </t>
  </si>
  <si>
    <t>Субвенции бюджетам муниципальных районов на компенсацию родительской платы родителям (законным представителям) детей, посещающих частные и муниципальные образовательные организации, реализующие образовательную программу дошкольного образования</t>
  </si>
  <si>
    <t>Субвенции бюджетам муниципальных районов на обеспечение жилыми помещениями детей - сирот и детей, оставшихся без попечения родителей, лиц из числа детей - сирот и детей, оставшихся без попечения родителей</t>
  </si>
  <si>
    <t xml:space="preserve">Субвенции бюджетам муниципальных районов на обеспечение жилыми помещениями детей - сирот и детей, оставшихся без попечения родителей, лиц из числа детей - сирот и детей, оставшихся без попечения родителей </t>
  </si>
  <si>
    <t xml:space="preserve">Субвенции бюджетам муниципальных районов для финансового обеспечения государственных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
</t>
  </si>
  <si>
    <t>2 02 35120 05 0000 151</t>
  </si>
  <si>
    <t>Субвенции бюджетам муниципальных районов на осуществление отдельных государственных полномочий в сфере государственной регистрации актов гражданского состояния</t>
  </si>
  <si>
    <t>2 02 35930 05 0000 151</t>
  </si>
  <si>
    <t xml:space="preserve">Возврат остатков субсидий, субвенций и иных межбюджетных трансфертов, имеющих целевое назначение, прошлых лет </t>
  </si>
  <si>
    <t>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</si>
  <si>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</si>
  <si>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2 19 00000 05 0000 151</t>
  </si>
  <si>
    <t xml:space="preserve"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</si>
  <si>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>2 19 60010 05 0000 151</t>
  </si>
  <si>
    <t>1 05 04020 02 0000 110</t>
  </si>
  <si>
    <t>1 05 04000 02 0000 110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</si>
  <si>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</si>
  <si>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муниципальных районов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</si>
  <si>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</si>
  <si>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</si>
  <si>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Прочие доходы от компенсации затрат государства</t>
  </si>
  <si>
    <t>1 13 00000 00 0000 000</t>
  </si>
  <si>
    <t>1 13 02000 00 0000 000</t>
  </si>
  <si>
    <t>1 13 02995 05 0000 130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</si>
  <si>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</si>
  <si>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</si>
  <si>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1 16 32000 00 0000 140</t>
  </si>
  <si>
    <t>1 16 32000 05 0000 140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</si>
  <si>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 (федеральные государственные органы, Банк России, органы управления государственными внебюджетными фондами Российской Федерации)</t>
  </si>
  <si>
    <t xml:space="preserve">1 16 33050 05 6000 140  </t>
  </si>
  <si>
    <t xml:space="preserve">1 16 33000 05 6000 140  </t>
  </si>
  <si>
    <t>уточненный план 2018</t>
  </si>
  <si>
    <t>первоначальный план</t>
  </si>
  <si>
    <t>2 02 40000 00 0000 151</t>
  </si>
  <si>
    <t>2 02 30000 00 0000 151</t>
  </si>
  <si>
    <t>Увеличение доходов связано с переходом налогоплательщиков на упращенную систему налогооблажения.</t>
  </si>
  <si>
    <t>Доходы поступили 02.04.2018 года от Рамазанова Н А.за 2017 год</t>
  </si>
  <si>
    <t>Увеличение дохода связана с ростом обращений налогоплательщиков  за различными услугами.</t>
  </si>
  <si>
    <t>По обращению граждан имущество предоставлено в аренду.</t>
  </si>
  <si>
    <t>Увеличение поступлений связано с погашением дебеторской задолженности прошлых лет.</t>
  </si>
  <si>
    <t>Имеется имущество для реализации, но нет обращений граждан.</t>
  </si>
  <si>
    <t>По обращениям граждан подготовлены дополнительные участки для реализации.</t>
  </si>
  <si>
    <t xml:space="preserve">Поступления доходов от уплаты акцизов на нефтепродукты связано с протяженностью автомобильных дорог общего пользования местного значения, находящихся в собственности муниципального района и нормативом отчислений исходя из протяженности автомобильных дорог местного значения. План по Акцизам по подакцизным товарам (продукции), производимым на территории РФ устанавливает администратор Управление Федерального казначейства. </t>
  </si>
  <si>
    <t>Снижение доходов связано с переходом налогоплательщиков на упрощенную систему налогооблажения.</t>
  </si>
  <si>
    <t>Ошибочно зачисленная сумма.</t>
  </si>
  <si>
    <t>Имеется дебеторская задолженность по арендной плате</t>
  </si>
  <si>
    <t xml:space="preserve">Сведения о фактических поступлениях доходов в  бюджет Поддорского муниципального района за 2018 год </t>
  </si>
  <si>
    <t>Увеличение  налога на доходы физических лиц связано с  поступление 17 июля 2018 года НДФП от индивидуального предпринимателя Мороз А.В. В сумме 29302,0 тыс.рублей.Снижение поступление НДФЛ связано с тем, что с ноября 2018 года МУП "Водоканалсервис" находится в стадии банкротства. Задолженность НДФЛ на 01.01.2019 года составляет 526.7 тыс. рублей.</t>
  </si>
  <si>
    <t>Произведено распределение  субсидии между районами  из областного бюджета в течение 2018 года.</t>
  </si>
  <si>
    <t>Увеличение доходов связано с переходом налогоплательщиков на упрощенную систему налогооблажения.</t>
  </si>
  <si>
    <t>Отсутствие потребности в субвенции.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</si>
</sst>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_р_."/>
    <numFmt numFmtId="170" formatCode="#,##0.00&quot;р.&quot;"/>
    <numFmt numFmtId="171" formatCode="#,##0.0_р_."/>
  </numFmts>
  <fonts count="49">
    <font>
      <sz val="10"/>
      <name val="Arial Cyr"/>
      <family val="0"/>
    </font>
    <font>
      <sz val="7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sz val="7"/>
      <color indexed="8"/>
      <name val="Times New Roman"/>
      <family val="1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1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0" fontId="2" fillId="0" borderId="10" xfId="0" applyNumberFormat="1" applyFont="1" applyFill="1" applyBorder="1" applyAlignment="1">
      <alignment vertical="justify"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wrapText="1"/>
    </xf>
    <xf numFmtId="169" fontId="3" fillId="0" borderId="10" xfId="0" applyNumberFormat="1" applyFont="1" applyFill="1" applyBorder="1" applyAlignment="1">
      <alignment/>
    </xf>
    <xf numFmtId="169" fontId="3" fillId="0" borderId="10" xfId="0" applyNumberFormat="1" applyFont="1" applyFill="1" applyBorder="1" applyAlignment="1">
      <alignment horizontal="right"/>
    </xf>
    <xf numFmtId="164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0" fontId="3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0" applyFont="1" applyFill="1" applyBorder="1" applyAlignment="1">
      <alignment wrapText="1"/>
    </xf>
    <xf numFmtId="164" fontId="1" fillId="0" borderId="10" xfId="0" applyNumberFormat="1" applyFont="1" applyFill="1" applyBorder="1" applyAlignment="1">
      <alignment horizontal="left"/>
    </xf>
    <xf numFmtId="1" fontId="1" fillId="0" borderId="10" xfId="0" applyNumberFormat="1" applyFont="1" applyFill="1" applyBorder="1" applyAlignment="1">
      <alignment horizontal="left"/>
    </xf>
    <xf numFmtId="4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vertical="justify" wrapText="1"/>
    </xf>
    <xf numFmtId="0" fontId="4" fillId="0" borderId="10" xfId="0" applyFont="1" applyFill="1" applyBorder="1" applyAlignment="1">
      <alignment horizontal="center" vertical="justify" wrapText="1"/>
    </xf>
    <xf numFmtId="0" fontId="4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vertical="justify" wrapText="1"/>
    </xf>
    <xf numFmtId="0" fontId="3" fillId="0" borderId="11" xfId="0" applyFont="1" applyFill="1" applyBorder="1" applyAlignment="1">
      <alignment horizontal="left" vertical="top" wrapText="1"/>
    </xf>
    <xf numFmtId="1" fontId="5" fillId="0" borderId="10" xfId="0" applyNumberFormat="1" applyFont="1" applyFill="1" applyBorder="1" applyAlignment="1">
      <alignment horizontal="left" wrapText="1"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 wrapText="1"/>
    </xf>
    <xf numFmtId="0" fontId="3" fillId="33" borderId="11" xfId="0" applyFont="1" applyFill="1" applyBorder="1" applyAlignment="1">
      <alignment wrapText="1"/>
    </xf>
    <xf numFmtId="0" fontId="3" fillId="33" borderId="11" xfId="0" applyNumberFormat="1" applyFont="1" applyFill="1" applyBorder="1" applyAlignment="1">
      <alignment wrapText="1"/>
    </xf>
    <xf numFmtId="0" fontId="3" fillId="0" borderId="11" xfId="0" applyFont="1" applyFill="1" applyBorder="1" applyAlignment="1">
      <alignment horizontal="left" vertical="justify"/>
    </xf>
    <xf numFmtId="0" fontId="3" fillId="0" borderId="11" xfId="0" applyFont="1" applyFill="1" applyBorder="1" applyAlignment="1">
      <alignment horizontal="left" vertical="top"/>
    </xf>
    <xf numFmtId="0" fontId="3" fillId="0" borderId="0" xfId="53" applyNumberFormat="1" applyFont="1" applyFill="1" applyBorder="1" applyAlignment="1" applyProtection="1">
      <alignment horizontal="left" vertical="top" wrapText="1"/>
      <protection/>
    </xf>
    <xf numFmtId="0" fontId="3" fillId="0" borderId="12" xfId="53" applyNumberFormat="1" applyFont="1" applyFill="1" applyBorder="1" applyAlignment="1" applyProtection="1">
      <alignment horizontal="left" vertical="top" wrapText="1"/>
      <protection/>
    </xf>
    <xf numFmtId="0" fontId="3" fillId="0" borderId="11" xfId="53" applyNumberFormat="1" applyFont="1" applyFill="1" applyBorder="1" applyAlignment="1" applyProtection="1">
      <alignment horizontal="left" vertical="top" wrapText="1"/>
      <protection/>
    </xf>
    <xf numFmtId="0" fontId="3" fillId="0" borderId="11" xfId="0" applyNumberFormat="1" applyFont="1" applyFill="1" applyBorder="1" applyAlignment="1">
      <alignment horizontal="left" vertical="justify" wrapText="1"/>
    </xf>
    <xf numFmtId="1" fontId="5" fillId="0" borderId="10" xfId="0" applyNumberFormat="1" applyFont="1" applyFill="1" applyBorder="1" applyAlignment="1">
      <alignment horizontal="center" vertical="justify" wrapText="1"/>
    </xf>
    <xf numFmtId="0" fontId="1" fillId="0" borderId="10" xfId="0" applyFont="1" applyFill="1" applyBorder="1" applyAlignment="1">
      <alignment/>
    </xf>
    <xf numFmtId="0" fontId="2" fillId="0" borderId="13" xfId="0" applyFont="1" applyFill="1" applyBorder="1" applyAlignment="1">
      <alignment vertical="justify" wrapText="1"/>
    </xf>
    <xf numFmtId="0" fontId="2" fillId="0" borderId="14" xfId="0" applyFont="1" applyFill="1" applyBorder="1" applyAlignment="1">
      <alignment horizontal="left" vertical="center" wrapText="1"/>
    </xf>
    <xf numFmtId="0" fontId="2" fillId="6" borderId="10" xfId="0" applyFont="1" applyFill="1" applyBorder="1" applyAlignment="1">
      <alignment vertical="justify" wrapText="1"/>
    </xf>
    <xf numFmtId="164" fontId="6" fillId="0" borderId="10" xfId="0" applyNumberFormat="1" applyFont="1" applyFill="1" applyBorder="1" applyAlignment="1">
      <alignment/>
    </xf>
    <xf numFmtId="170" fontId="3" fillId="0" borderId="11" xfId="0" applyNumberFormat="1" applyFont="1" applyFill="1" applyBorder="1" applyAlignment="1">
      <alignment horizontal="left" vertical="top" wrapText="1"/>
    </xf>
    <xf numFmtId="0" fontId="47" fillId="0" borderId="10" xfId="0" applyFont="1" applyFill="1" applyBorder="1" applyAlignment="1">
      <alignment horizontal="left" vertical="top" wrapText="1"/>
    </xf>
    <xf numFmtId="0" fontId="47" fillId="0" borderId="10" xfId="0" applyFont="1" applyFill="1" applyBorder="1" applyAlignment="1">
      <alignment horizontal="center" vertical="top" wrapText="1"/>
    </xf>
    <xf numFmtId="0" fontId="48" fillId="0" borderId="10" xfId="0" applyFont="1" applyBorder="1" applyAlignment="1">
      <alignment horizontal="justify" vertical="top" wrapText="1"/>
    </xf>
    <xf numFmtId="0" fontId="48" fillId="0" borderId="10" xfId="0" applyFont="1" applyFill="1" applyBorder="1" applyAlignment="1">
      <alignment horizontal="left" vertical="top" wrapText="1"/>
    </xf>
    <xf numFmtId="0" fontId="47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wrapText="1"/>
    </xf>
    <xf numFmtId="169" fontId="3" fillId="0" borderId="10" xfId="0" applyNumberFormat="1" applyFont="1" applyFill="1" applyBorder="1" applyAlignment="1">
      <alignment wrapText="1"/>
    </xf>
    <xf numFmtId="171" fontId="3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3" fillId="0" borderId="11" xfId="0" applyFont="1" applyFill="1" applyBorder="1" applyAlignment="1">
      <alignment horizontal="left"/>
    </xf>
    <xf numFmtId="0" fontId="1" fillId="33" borderId="11" xfId="0" applyFont="1" applyFill="1" applyBorder="1" applyAlignment="1">
      <alignment wrapText="1"/>
    </xf>
    <xf numFmtId="4" fontId="3" fillId="0" borderId="10" xfId="0" applyNumberFormat="1" applyFont="1" applyFill="1" applyBorder="1" applyAlignment="1">
      <alignment/>
    </xf>
    <xf numFmtId="4" fontId="3" fillId="0" borderId="11" xfId="0" applyNumberFormat="1" applyFont="1" applyFill="1" applyBorder="1" applyAlignment="1">
      <alignment/>
    </xf>
    <xf numFmtId="169" fontId="3" fillId="0" borderId="11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10" xfId="53" applyFont="1" applyFill="1" applyBorder="1" applyAlignment="1">
      <alignment wrapText="1"/>
      <protection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vertical="justify" wrapText="1"/>
    </xf>
    <xf numFmtId="0" fontId="2" fillId="0" borderId="13" xfId="0" applyFont="1" applyFill="1" applyBorder="1" applyAlignment="1">
      <alignment horizontal="center" vertical="justify" wrapText="1"/>
    </xf>
    <xf numFmtId="0" fontId="1" fillId="0" borderId="14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1" fillId="0" borderId="0" xfId="0" applyFont="1" applyFill="1" applyAlignment="1">
      <alignment horizontal="right" vertical="justify"/>
    </xf>
    <xf numFmtId="0" fontId="27" fillId="0" borderId="0" xfId="0" applyFont="1" applyFill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6"/>
  <sheetViews>
    <sheetView tabSelected="1" zoomScalePageLayoutView="0" workbookViewId="0" topLeftCell="A1">
      <selection activeCell="C9" sqref="C9"/>
    </sheetView>
  </sheetViews>
  <sheetFormatPr defaultColWidth="9.00390625" defaultRowHeight="12.75"/>
  <cols>
    <col min="1" max="1" width="39.25390625" style="48" customWidth="1"/>
    <col min="2" max="2" width="15.625" style="58" customWidth="1"/>
    <col min="3" max="3" width="14.375" style="48" customWidth="1"/>
    <col min="4" max="4" width="15.75390625" style="48" customWidth="1"/>
    <col min="5" max="5" width="14.00390625" style="48" customWidth="1"/>
    <col min="6" max="6" width="12.375" style="48" customWidth="1"/>
    <col min="7" max="7" width="9.625" style="48" customWidth="1"/>
    <col min="8" max="8" width="47.125" style="49" customWidth="1"/>
  </cols>
  <sheetData>
    <row r="1" spans="1:8" ht="12.75">
      <c r="A1" s="72"/>
      <c r="B1" s="72"/>
      <c r="C1" s="72"/>
      <c r="D1" s="72"/>
      <c r="E1" s="72"/>
      <c r="F1" s="72"/>
      <c r="G1" s="72"/>
      <c r="H1" s="72"/>
    </row>
    <row r="2" spans="1:8" ht="19.5" customHeight="1" thickBot="1">
      <c r="A2" s="73" t="s">
        <v>270</v>
      </c>
      <c r="B2" s="73"/>
      <c r="C2" s="73"/>
      <c r="D2" s="73"/>
      <c r="E2" s="73"/>
      <c r="F2" s="73"/>
      <c r="G2" s="73"/>
      <c r="H2" s="73"/>
    </row>
    <row r="3" spans="1:8" s="48" customFormat="1" ht="21" customHeight="1">
      <c r="A3" s="65" t="s">
        <v>0</v>
      </c>
      <c r="B3" s="67" t="s">
        <v>9</v>
      </c>
      <c r="C3" s="69" t="s">
        <v>187</v>
      </c>
      <c r="D3" s="70"/>
      <c r="E3" s="71"/>
      <c r="F3" s="63" t="s">
        <v>124</v>
      </c>
      <c r="G3" s="63" t="s">
        <v>125</v>
      </c>
      <c r="H3" s="63" t="s">
        <v>126</v>
      </c>
    </row>
    <row r="4" spans="1:8" s="48" customFormat="1" ht="33" customHeight="1">
      <c r="A4" s="66"/>
      <c r="B4" s="68"/>
      <c r="C4" s="44" t="s">
        <v>256</v>
      </c>
      <c r="D4" s="15" t="s">
        <v>255</v>
      </c>
      <c r="E4" s="15" t="s">
        <v>123</v>
      </c>
      <c r="F4" s="64"/>
      <c r="G4" s="64"/>
      <c r="H4" s="64"/>
    </row>
    <row r="5" spans="1:8" ht="12.75">
      <c r="A5" s="16">
        <v>1</v>
      </c>
      <c r="B5" s="17">
        <v>2</v>
      </c>
      <c r="C5" s="17"/>
      <c r="D5" s="18">
        <v>3</v>
      </c>
      <c r="E5" s="18">
        <v>4</v>
      </c>
      <c r="F5" s="50"/>
      <c r="G5" s="50"/>
      <c r="H5" s="51"/>
    </row>
    <row r="6" spans="1:8" ht="12.75">
      <c r="A6" s="27" t="s">
        <v>21</v>
      </c>
      <c r="B6" s="19"/>
      <c r="C6" s="6">
        <f>C7+C79</f>
        <v>144913000</v>
      </c>
      <c r="D6" s="6">
        <f>D7+D79</f>
        <v>176358294.75</v>
      </c>
      <c r="E6" s="6">
        <f>E7+E79</f>
        <v>175470569.48</v>
      </c>
      <c r="F6" s="14">
        <f>E6-C6</f>
        <v>30557569.47999999</v>
      </c>
      <c r="G6" s="46">
        <f>E6/C6*100</f>
        <v>121.08683795104649</v>
      </c>
      <c r="H6" s="5"/>
    </row>
    <row r="7" spans="1:8" ht="12.75">
      <c r="A7" s="20" t="s">
        <v>22</v>
      </c>
      <c r="B7" s="21" t="s">
        <v>25</v>
      </c>
      <c r="C7" s="6">
        <f>C8+C39</f>
        <v>29125300</v>
      </c>
      <c r="D7" s="6">
        <f>D8+D39</f>
        <v>58181190.06</v>
      </c>
      <c r="E7" s="6">
        <f>E8+E39</f>
        <v>58591843.89</v>
      </c>
      <c r="F7" s="14">
        <f aca="true" t="shared" si="0" ref="F7:F70">E7-C7</f>
        <v>29466543.89</v>
      </c>
      <c r="G7" s="46">
        <f aca="true" t="shared" si="1" ref="G7:G70">E7/C7*100</f>
        <v>201.1716407727989</v>
      </c>
      <c r="H7" s="5"/>
    </row>
    <row r="8" spans="1:8" ht="12.75" customHeight="1">
      <c r="A8" s="52" t="s">
        <v>23</v>
      </c>
      <c r="B8" s="12"/>
      <c r="C8" s="6">
        <f>C9+C15+C21+C32+C35</f>
        <v>28298500</v>
      </c>
      <c r="D8" s="6">
        <f>D9+D15+D21+D32+D35</f>
        <v>57250790.06</v>
      </c>
      <c r="E8" s="6">
        <f>E9+E15+E21+E32+E35</f>
        <v>57604877.43</v>
      </c>
      <c r="F8" s="14">
        <f t="shared" si="0"/>
        <v>29306377.43</v>
      </c>
      <c r="G8" s="46">
        <f t="shared" si="1"/>
        <v>203.56159312331044</v>
      </c>
      <c r="H8" s="5"/>
    </row>
    <row r="9" spans="1:8" ht="69.75" customHeight="1">
      <c r="A9" s="22" t="s">
        <v>10</v>
      </c>
      <c r="B9" s="13" t="s">
        <v>66</v>
      </c>
      <c r="C9" s="7">
        <f>C10</f>
        <v>22834000</v>
      </c>
      <c r="D9" s="7">
        <f>D10</f>
        <v>51200000</v>
      </c>
      <c r="E9" s="7">
        <f>E10</f>
        <v>51489062.05</v>
      </c>
      <c r="F9" s="14">
        <f t="shared" si="0"/>
        <v>28655062.049999997</v>
      </c>
      <c r="G9" s="46">
        <f t="shared" si="1"/>
        <v>225.49295808881493</v>
      </c>
      <c r="H9" s="5" t="s">
        <v>271</v>
      </c>
    </row>
    <row r="10" spans="1:8" ht="12.75" hidden="1">
      <c r="A10" s="22" t="s">
        <v>10</v>
      </c>
      <c r="B10" s="13" t="s">
        <v>38</v>
      </c>
      <c r="C10" s="7">
        <f>C11+C12+C13+C14</f>
        <v>22834000</v>
      </c>
      <c r="D10" s="7">
        <f>D11+D12+D13+D14</f>
        <v>51200000</v>
      </c>
      <c r="E10" s="7">
        <f>E11+E12+E13+E14</f>
        <v>51489062.05</v>
      </c>
      <c r="F10" s="14">
        <f t="shared" si="0"/>
        <v>28655062.049999997</v>
      </c>
      <c r="G10" s="46">
        <f t="shared" si="1"/>
        <v>225.49295808881493</v>
      </c>
      <c r="H10" s="5"/>
    </row>
    <row r="11" spans="1:8" ht="67.5" hidden="1">
      <c r="A11" s="23" t="s">
        <v>26</v>
      </c>
      <c r="B11" s="13" t="s">
        <v>39</v>
      </c>
      <c r="C11" s="6">
        <v>22834000</v>
      </c>
      <c r="D11" s="6">
        <v>21879000</v>
      </c>
      <c r="E11" s="6">
        <v>22158046</v>
      </c>
      <c r="F11" s="14">
        <f t="shared" si="0"/>
        <v>-675954</v>
      </c>
      <c r="G11" s="46">
        <f t="shared" si="1"/>
        <v>97.03970395024962</v>
      </c>
      <c r="H11" s="5"/>
    </row>
    <row r="12" spans="1:8" ht="101.25" hidden="1">
      <c r="A12" s="23" t="s">
        <v>180</v>
      </c>
      <c r="B12" s="13" t="s">
        <v>102</v>
      </c>
      <c r="C12" s="6">
        <v>0</v>
      </c>
      <c r="D12" s="6">
        <v>0</v>
      </c>
      <c r="E12" s="6">
        <v>1965.92</v>
      </c>
      <c r="F12" s="14">
        <f t="shared" si="0"/>
        <v>1965.92</v>
      </c>
      <c r="G12" s="46" t="e">
        <f t="shared" si="1"/>
        <v>#DIV/0!</v>
      </c>
      <c r="H12" s="5"/>
    </row>
    <row r="13" spans="1:8" ht="78.75" hidden="1">
      <c r="A13" s="23" t="s">
        <v>188</v>
      </c>
      <c r="B13" s="13" t="s">
        <v>79</v>
      </c>
      <c r="C13" s="45">
        <v>0</v>
      </c>
      <c r="D13" s="45">
        <v>29302000</v>
      </c>
      <c r="E13" s="45">
        <v>29309929.63</v>
      </c>
      <c r="F13" s="14">
        <f t="shared" si="0"/>
        <v>29309929.63</v>
      </c>
      <c r="G13" s="46" t="e">
        <f t="shared" si="1"/>
        <v>#DIV/0!</v>
      </c>
      <c r="H13" s="59" t="s">
        <v>271</v>
      </c>
    </row>
    <row r="14" spans="1:8" ht="78.75" customHeight="1" hidden="1">
      <c r="A14" s="23" t="s">
        <v>127</v>
      </c>
      <c r="B14" s="13">
        <v>10102040010000100</v>
      </c>
      <c r="C14" s="6">
        <v>0</v>
      </c>
      <c r="D14" s="6">
        <v>19000</v>
      </c>
      <c r="E14" s="6">
        <v>19120.5</v>
      </c>
      <c r="F14" s="14">
        <f t="shared" si="0"/>
        <v>19120.5</v>
      </c>
      <c r="G14" s="46" t="e">
        <f t="shared" si="1"/>
        <v>#DIV/0!</v>
      </c>
      <c r="H14" s="5"/>
    </row>
    <row r="15" spans="1:8" ht="78.75" customHeight="1">
      <c r="A15" s="53" t="s">
        <v>80</v>
      </c>
      <c r="B15" s="13" t="s">
        <v>81</v>
      </c>
      <c r="C15" s="6">
        <f>C16</f>
        <v>4305500</v>
      </c>
      <c r="D15" s="6">
        <f>D16</f>
        <v>4594790.0600000005</v>
      </c>
      <c r="E15" s="6">
        <f>E16</f>
        <v>4651894.449999999</v>
      </c>
      <c r="F15" s="14">
        <f t="shared" si="0"/>
        <v>346394.44999999925</v>
      </c>
      <c r="G15" s="46">
        <f t="shared" si="1"/>
        <v>108.04539426315176</v>
      </c>
      <c r="H15" s="60" t="s">
        <v>266</v>
      </c>
    </row>
    <row r="16" spans="1:8" ht="21" hidden="1">
      <c r="A16" s="53" t="s">
        <v>82</v>
      </c>
      <c r="B16" s="13" t="s">
        <v>83</v>
      </c>
      <c r="C16" s="6">
        <f>SUM(C17:C20)</f>
        <v>4305500</v>
      </c>
      <c r="D16" s="6">
        <f>SUM(D17:D20)</f>
        <v>4594790.0600000005</v>
      </c>
      <c r="E16" s="6">
        <f>SUM(E17:E20)</f>
        <v>4651894.449999999</v>
      </c>
      <c r="F16" s="14">
        <f t="shared" si="0"/>
        <v>346394.44999999925</v>
      </c>
      <c r="G16" s="46">
        <f t="shared" si="1"/>
        <v>108.04539426315176</v>
      </c>
      <c r="H16" s="61"/>
    </row>
    <row r="17" spans="1:8" ht="67.5" hidden="1">
      <c r="A17" s="24" t="s">
        <v>84</v>
      </c>
      <c r="B17" s="13" t="s">
        <v>85</v>
      </c>
      <c r="C17" s="14">
        <v>1606000</v>
      </c>
      <c r="D17" s="14">
        <v>2000619.2</v>
      </c>
      <c r="E17" s="14">
        <v>2072722.86</v>
      </c>
      <c r="F17" s="14">
        <f t="shared" si="0"/>
        <v>466722.8600000001</v>
      </c>
      <c r="G17" s="46">
        <f t="shared" si="1"/>
        <v>129.061199252802</v>
      </c>
      <c r="H17" s="61"/>
    </row>
    <row r="18" spans="1:8" ht="78.75" hidden="1">
      <c r="A18" s="25" t="s">
        <v>86</v>
      </c>
      <c r="B18" s="13" t="s">
        <v>87</v>
      </c>
      <c r="C18" s="14">
        <v>12400</v>
      </c>
      <c r="D18" s="14">
        <v>18172.1</v>
      </c>
      <c r="E18" s="14">
        <v>19961.69</v>
      </c>
      <c r="F18" s="14">
        <f t="shared" si="0"/>
        <v>7561.689999999999</v>
      </c>
      <c r="G18" s="46">
        <f t="shared" si="1"/>
        <v>160.98137096774192</v>
      </c>
      <c r="H18" s="61"/>
    </row>
    <row r="19" spans="1:8" ht="78.75" hidden="1">
      <c r="A19" s="25" t="s">
        <v>86</v>
      </c>
      <c r="B19" s="13" t="s">
        <v>88</v>
      </c>
      <c r="C19" s="14">
        <v>2935500</v>
      </c>
      <c r="D19" s="14">
        <v>3019439.11</v>
      </c>
      <c r="E19" s="14">
        <v>3023617.42</v>
      </c>
      <c r="F19" s="14">
        <f t="shared" si="0"/>
        <v>88117.41999999993</v>
      </c>
      <c r="G19" s="46">
        <f t="shared" si="1"/>
        <v>103.00178572645204</v>
      </c>
      <c r="H19" s="61"/>
    </row>
    <row r="20" spans="1:8" ht="67.5" customHeight="1" hidden="1">
      <c r="A20" s="24" t="s">
        <v>89</v>
      </c>
      <c r="B20" s="13" t="s">
        <v>90</v>
      </c>
      <c r="C20" s="14">
        <v>-248400</v>
      </c>
      <c r="D20" s="14">
        <v>-443440.35</v>
      </c>
      <c r="E20" s="14">
        <v>-464407.52</v>
      </c>
      <c r="F20" s="14">
        <f t="shared" si="0"/>
        <v>-216007.52000000002</v>
      </c>
      <c r="G20" s="46">
        <f t="shared" si="1"/>
        <v>186.95954911433174</v>
      </c>
      <c r="H20" s="62"/>
    </row>
    <row r="21" spans="1:8" ht="12.75" customHeight="1" hidden="1">
      <c r="A21" s="22" t="s">
        <v>11</v>
      </c>
      <c r="B21" s="13" t="s">
        <v>40</v>
      </c>
      <c r="C21" s="7">
        <f>C22+C26+C28+C30</f>
        <v>974000</v>
      </c>
      <c r="D21" s="7">
        <f>D22+D26+D28+D30</f>
        <v>1221000</v>
      </c>
      <c r="E21" s="7">
        <f>E22+E26+E28+E30</f>
        <v>1219218.59</v>
      </c>
      <c r="F21" s="14">
        <f t="shared" si="0"/>
        <v>245218.59000000008</v>
      </c>
      <c r="G21" s="46">
        <f t="shared" si="1"/>
        <v>125.17644661190965</v>
      </c>
      <c r="H21" s="5"/>
    </row>
    <row r="22" spans="1:8" ht="22.5">
      <c r="A22" s="23" t="s">
        <v>189</v>
      </c>
      <c r="B22" s="13" t="s">
        <v>190</v>
      </c>
      <c r="C22" s="7">
        <f>C23</f>
        <v>404000</v>
      </c>
      <c r="D22" s="7">
        <f>D23</f>
        <v>700000</v>
      </c>
      <c r="E22" s="7">
        <f>E23</f>
        <v>680656.28</v>
      </c>
      <c r="F22" s="14">
        <f t="shared" si="0"/>
        <v>276656.28</v>
      </c>
      <c r="G22" s="46">
        <f t="shared" si="1"/>
        <v>168.47927722772278</v>
      </c>
      <c r="H22" s="5" t="s">
        <v>273</v>
      </c>
    </row>
    <row r="23" spans="1:8" ht="22.5" hidden="1">
      <c r="A23" s="23" t="s">
        <v>191</v>
      </c>
      <c r="B23" s="13" t="s">
        <v>192</v>
      </c>
      <c r="C23" s="7">
        <f>C24+C25</f>
        <v>404000</v>
      </c>
      <c r="D23" s="7">
        <f>D24+D25</f>
        <v>700000</v>
      </c>
      <c r="E23" s="7">
        <f>E24+E25</f>
        <v>680656.28</v>
      </c>
      <c r="F23" s="14">
        <f t="shared" si="0"/>
        <v>276656.28</v>
      </c>
      <c r="G23" s="46">
        <f t="shared" si="1"/>
        <v>168.47927722772278</v>
      </c>
      <c r="H23" s="5" t="s">
        <v>259</v>
      </c>
    </row>
    <row r="24" spans="1:8" ht="22.5" hidden="1">
      <c r="A24" s="23" t="s">
        <v>191</v>
      </c>
      <c r="B24" s="13" t="s">
        <v>193</v>
      </c>
      <c r="C24" s="7">
        <v>404000</v>
      </c>
      <c r="D24" s="7">
        <v>675000</v>
      </c>
      <c r="E24" s="7">
        <v>655461.15</v>
      </c>
      <c r="F24" s="14">
        <f t="shared" si="0"/>
        <v>251461.15000000002</v>
      </c>
      <c r="G24" s="46">
        <f t="shared" si="1"/>
        <v>162.2428589108911</v>
      </c>
      <c r="H24" s="5"/>
    </row>
    <row r="25" spans="1:8" ht="56.25" hidden="1">
      <c r="A25" s="26" t="s">
        <v>194</v>
      </c>
      <c r="B25" s="13" t="s">
        <v>195</v>
      </c>
      <c r="C25" s="7">
        <v>0</v>
      </c>
      <c r="D25" s="7">
        <v>25000</v>
      </c>
      <c r="E25" s="7">
        <v>25195.13</v>
      </c>
      <c r="F25" s="14">
        <f t="shared" si="0"/>
        <v>25195.13</v>
      </c>
      <c r="G25" s="46" t="e">
        <f t="shared" si="1"/>
        <v>#DIV/0!</v>
      </c>
      <c r="H25" s="5"/>
    </row>
    <row r="26" spans="1:8" ht="22.5">
      <c r="A26" s="26" t="s">
        <v>17</v>
      </c>
      <c r="B26" s="13" t="s">
        <v>42</v>
      </c>
      <c r="C26" s="7">
        <f>C27</f>
        <v>570000</v>
      </c>
      <c r="D26" s="7">
        <f>D27</f>
        <v>511000</v>
      </c>
      <c r="E26" s="7">
        <f>E27</f>
        <v>513303.81</v>
      </c>
      <c r="F26" s="14">
        <f t="shared" si="0"/>
        <v>-56696.19</v>
      </c>
      <c r="G26" s="46">
        <f t="shared" si="1"/>
        <v>90.05330000000001</v>
      </c>
      <c r="H26" s="5" t="s">
        <v>267</v>
      </c>
    </row>
    <row r="27" spans="1:8" ht="22.5" hidden="1">
      <c r="A27" s="26" t="s">
        <v>17</v>
      </c>
      <c r="B27" s="13" t="s">
        <v>41</v>
      </c>
      <c r="C27" s="7">
        <v>570000</v>
      </c>
      <c r="D27" s="7">
        <v>511000</v>
      </c>
      <c r="E27" s="7">
        <v>513303.81</v>
      </c>
      <c r="F27" s="14">
        <f t="shared" si="0"/>
        <v>-56696.19</v>
      </c>
      <c r="G27" s="46">
        <f t="shared" si="1"/>
        <v>90.05330000000001</v>
      </c>
      <c r="H27" s="5" t="s">
        <v>267</v>
      </c>
    </row>
    <row r="28" spans="1:8" ht="16.5" customHeight="1">
      <c r="A28" s="20" t="s">
        <v>196</v>
      </c>
      <c r="B28" s="13" t="s">
        <v>70</v>
      </c>
      <c r="C28" s="7">
        <f>C29</f>
        <v>0</v>
      </c>
      <c r="D28" s="7">
        <f>D29</f>
        <v>10000</v>
      </c>
      <c r="E28" s="7">
        <f>E29</f>
        <v>10258.5</v>
      </c>
      <c r="F28" s="14">
        <f t="shared" si="0"/>
        <v>10258.5</v>
      </c>
      <c r="G28" s="46" t="e">
        <f t="shared" si="1"/>
        <v>#DIV/0!</v>
      </c>
      <c r="H28" s="5" t="s">
        <v>260</v>
      </c>
    </row>
    <row r="29" spans="1:8" ht="26.25" customHeight="1" hidden="1">
      <c r="A29" s="27" t="s">
        <v>197</v>
      </c>
      <c r="B29" s="13" t="s">
        <v>181</v>
      </c>
      <c r="C29" s="7">
        <v>0</v>
      </c>
      <c r="D29" s="7">
        <v>10000</v>
      </c>
      <c r="E29" s="7">
        <v>10258.5</v>
      </c>
      <c r="F29" s="14">
        <f t="shared" si="0"/>
        <v>10258.5</v>
      </c>
      <c r="G29" s="46" t="e">
        <f t="shared" si="1"/>
        <v>#DIV/0!</v>
      </c>
      <c r="H29" s="5" t="s">
        <v>260</v>
      </c>
    </row>
    <row r="30" spans="1:8" ht="22.5">
      <c r="A30" s="20" t="s">
        <v>240</v>
      </c>
      <c r="B30" s="13" t="s">
        <v>239</v>
      </c>
      <c r="C30" s="7">
        <f>C31</f>
        <v>0</v>
      </c>
      <c r="D30" s="7">
        <f>D31</f>
        <v>0</v>
      </c>
      <c r="E30" s="7">
        <f>E31</f>
        <v>15000</v>
      </c>
      <c r="F30" s="14">
        <f t="shared" si="0"/>
        <v>15000</v>
      </c>
      <c r="G30" s="46" t="e">
        <f t="shared" si="1"/>
        <v>#DIV/0!</v>
      </c>
      <c r="H30" s="5" t="s">
        <v>268</v>
      </c>
    </row>
    <row r="31" spans="1:8" ht="33.75" customHeight="1" hidden="1">
      <c r="A31" s="38" t="s">
        <v>241</v>
      </c>
      <c r="B31" s="13" t="s">
        <v>238</v>
      </c>
      <c r="C31" s="7">
        <v>0</v>
      </c>
      <c r="D31" s="7">
        <v>0</v>
      </c>
      <c r="E31" s="7">
        <v>15000</v>
      </c>
      <c r="F31" s="14">
        <f t="shared" si="0"/>
        <v>15000</v>
      </c>
      <c r="G31" s="46" t="e">
        <f t="shared" si="1"/>
        <v>#DIV/0!</v>
      </c>
      <c r="H31" s="5" t="s">
        <v>268</v>
      </c>
    </row>
    <row r="32" spans="1:8" ht="22.5">
      <c r="A32" s="26" t="s">
        <v>12</v>
      </c>
      <c r="B32" s="13" t="s">
        <v>27</v>
      </c>
      <c r="C32" s="7">
        <f aca="true" t="shared" si="2" ref="C32:E33">C33</f>
        <v>185000</v>
      </c>
      <c r="D32" s="7">
        <f t="shared" si="2"/>
        <v>235000</v>
      </c>
      <c r="E32" s="7">
        <f t="shared" si="2"/>
        <v>244566.54</v>
      </c>
      <c r="F32" s="14">
        <f t="shared" si="0"/>
        <v>59566.54000000001</v>
      </c>
      <c r="G32" s="46">
        <f t="shared" si="1"/>
        <v>132.19812972972974</v>
      </c>
      <c r="H32" s="5" t="s">
        <v>261</v>
      </c>
    </row>
    <row r="33" spans="1:8" ht="28.5" customHeight="1" hidden="1">
      <c r="A33" s="23" t="s">
        <v>43</v>
      </c>
      <c r="B33" s="13" t="s">
        <v>44</v>
      </c>
      <c r="C33" s="7">
        <f t="shared" si="2"/>
        <v>185000</v>
      </c>
      <c r="D33" s="7">
        <f t="shared" si="2"/>
        <v>235000</v>
      </c>
      <c r="E33" s="7">
        <f t="shared" si="2"/>
        <v>244566.54</v>
      </c>
      <c r="F33" s="14">
        <f t="shared" si="0"/>
        <v>59566.54000000001</v>
      </c>
      <c r="G33" s="46">
        <f t="shared" si="1"/>
        <v>132.19812972972974</v>
      </c>
      <c r="H33" s="5" t="s">
        <v>261</v>
      </c>
    </row>
    <row r="34" spans="1:8" ht="45" customHeight="1" hidden="1">
      <c r="A34" s="23" t="s">
        <v>18</v>
      </c>
      <c r="B34" s="13" t="s">
        <v>37</v>
      </c>
      <c r="C34" s="7">
        <v>185000</v>
      </c>
      <c r="D34" s="7">
        <v>235000</v>
      </c>
      <c r="E34" s="7">
        <v>244566.54</v>
      </c>
      <c r="F34" s="14">
        <f t="shared" si="0"/>
        <v>59566.54000000001</v>
      </c>
      <c r="G34" s="46">
        <f t="shared" si="1"/>
        <v>132.19812972972974</v>
      </c>
      <c r="H34" s="5"/>
    </row>
    <row r="35" spans="1:8" ht="22.5">
      <c r="A35" s="41" t="s">
        <v>119</v>
      </c>
      <c r="B35" s="43" t="s">
        <v>115</v>
      </c>
      <c r="C35" s="7">
        <f>C36</f>
        <v>0</v>
      </c>
      <c r="D35" s="7">
        <f>D36</f>
        <v>0</v>
      </c>
      <c r="E35" s="7">
        <f>E36</f>
        <v>135.8</v>
      </c>
      <c r="F35" s="14">
        <f t="shared" si="0"/>
        <v>135.8</v>
      </c>
      <c r="G35" s="46" t="e">
        <f t="shared" si="1"/>
        <v>#DIV/0!</v>
      </c>
      <c r="H35" s="5"/>
    </row>
    <row r="36" spans="1:8" ht="22.5" hidden="1">
      <c r="A36" s="41" t="s">
        <v>118</v>
      </c>
      <c r="B36" s="43" t="s">
        <v>116</v>
      </c>
      <c r="C36" s="7">
        <f>C37+C38</f>
        <v>0</v>
      </c>
      <c r="D36" s="7">
        <f>D37+D38</f>
        <v>0</v>
      </c>
      <c r="E36" s="7">
        <f>E37+E38</f>
        <v>135.8</v>
      </c>
      <c r="F36" s="14">
        <f t="shared" si="0"/>
        <v>135.8</v>
      </c>
      <c r="G36" s="46" t="e">
        <f t="shared" si="1"/>
        <v>#DIV/0!</v>
      </c>
      <c r="H36" s="5"/>
    </row>
    <row r="37" spans="1:8" ht="56.25" hidden="1">
      <c r="A37" s="41" t="s">
        <v>182</v>
      </c>
      <c r="B37" s="43" t="s">
        <v>184</v>
      </c>
      <c r="C37" s="7">
        <v>0</v>
      </c>
      <c r="D37" s="7">
        <v>0</v>
      </c>
      <c r="E37" s="7">
        <v>42.68</v>
      </c>
      <c r="F37" s="14">
        <f t="shared" si="0"/>
        <v>42.68</v>
      </c>
      <c r="G37" s="46" t="e">
        <f t="shared" si="1"/>
        <v>#DIV/0!</v>
      </c>
      <c r="H37" s="5"/>
    </row>
    <row r="38" spans="1:8" ht="22.5" hidden="1">
      <c r="A38" s="41" t="s">
        <v>183</v>
      </c>
      <c r="B38" s="43" t="s">
        <v>117</v>
      </c>
      <c r="C38" s="7">
        <v>0</v>
      </c>
      <c r="D38" s="7">
        <v>0</v>
      </c>
      <c r="E38" s="7">
        <v>93.12</v>
      </c>
      <c r="F38" s="14">
        <f t="shared" si="0"/>
        <v>93.12</v>
      </c>
      <c r="G38" s="46" t="e">
        <f t="shared" si="1"/>
        <v>#DIV/0!</v>
      </c>
      <c r="H38" s="5"/>
    </row>
    <row r="39" spans="1:8" ht="12.75">
      <c r="A39" s="52" t="s">
        <v>24</v>
      </c>
      <c r="B39" s="47"/>
      <c r="C39" s="6">
        <f>C40+C48+C53+C56+C63</f>
        <v>826800</v>
      </c>
      <c r="D39" s="6">
        <f>D40+D48+D53+D56+D63</f>
        <v>930400</v>
      </c>
      <c r="E39" s="6">
        <f>E40+E48+E53+E56+E63</f>
        <v>986966.46</v>
      </c>
      <c r="F39" s="14">
        <f t="shared" si="0"/>
        <v>160166.45999999996</v>
      </c>
      <c r="G39" s="46">
        <f t="shared" si="1"/>
        <v>119.37185050798259</v>
      </c>
      <c r="H39" s="5"/>
    </row>
    <row r="40" spans="1:8" ht="22.5">
      <c r="A40" s="23" t="s">
        <v>13</v>
      </c>
      <c r="B40" s="21" t="s">
        <v>45</v>
      </c>
      <c r="C40" s="7">
        <f>C41+C46</f>
        <v>455000</v>
      </c>
      <c r="D40" s="7">
        <f>D41+D46</f>
        <v>529800</v>
      </c>
      <c r="E40" s="7">
        <f>E41+E46</f>
        <v>555384.52</v>
      </c>
      <c r="F40" s="14">
        <f t="shared" si="0"/>
        <v>100384.52000000002</v>
      </c>
      <c r="G40" s="46">
        <f t="shared" si="1"/>
        <v>122.06253186813187</v>
      </c>
      <c r="H40" s="5" t="s">
        <v>262</v>
      </c>
    </row>
    <row r="41" spans="1:8" ht="78.75" hidden="1">
      <c r="A41" s="28" t="s">
        <v>46</v>
      </c>
      <c r="B41" s="21" t="s">
        <v>36</v>
      </c>
      <c r="C41" s="7">
        <f>C42+C44</f>
        <v>355000</v>
      </c>
      <c r="D41" s="7">
        <f>D42+D44</f>
        <v>329800</v>
      </c>
      <c r="E41" s="7">
        <f>E42+E44</f>
        <v>339529.8</v>
      </c>
      <c r="F41" s="14">
        <f t="shared" si="0"/>
        <v>-15470.200000000012</v>
      </c>
      <c r="G41" s="46">
        <f t="shared" si="1"/>
        <v>95.64219718309859</v>
      </c>
      <c r="H41" s="5"/>
    </row>
    <row r="42" spans="1:8" ht="67.5" hidden="1">
      <c r="A42" s="23" t="s">
        <v>104</v>
      </c>
      <c r="B42" s="21" t="s">
        <v>47</v>
      </c>
      <c r="C42" s="7">
        <f>C43</f>
        <v>355000</v>
      </c>
      <c r="D42" s="7">
        <f>D43</f>
        <v>328000</v>
      </c>
      <c r="E42" s="7">
        <f>E43</f>
        <v>337729.8</v>
      </c>
      <c r="F42" s="14">
        <f t="shared" si="0"/>
        <v>-17270.20000000001</v>
      </c>
      <c r="G42" s="46">
        <f t="shared" si="1"/>
        <v>95.13515492957745</v>
      </c>
      <c r="H42" s="5"/>
    </row>
    <row r="43" spans="1:8" ht="78.75" hidden="1">
      <c r="A43" s="23" t="s">
        <v>128</v>
      </c>
      <c r="B43" s="21" t="s">
        <v>129</v>
      </c>
      <c r="C43" s="7">
        <v>355000</v>
      </c>
      <c r="D43" s="7">
        <v>328000</v>
      </c>
      <c r="E43" s="7">
        <v>337729.8</v>
      </c>
      <c r="F43" s="14">
        <f t="shared" si="0"/>
        <v>-17270.20000000001</v>
      </c>
      <c r="G43" s="46">
        <f t="shared" si="1"/>
        <v>95.13515492957745</v>
      </c>
      <c r="H43" s="5" t="s">
        <v>269</v>
      </c>
    </row>
    <row r="44" spans="1:8" ht="78.75" hidden="1">
      <c r="A44" s="23" t="s">
        <v>198</v>
      </c>
      <c r="B44" s="21" t="s">
        <v>199</v>
      </c>
      <c r="C44" s="7">
        <f>C45</f>
        <v>0</v>
      </c>
      <c r="D44" s="7">
        <f>D45</f>
        <v>1800</v>
      </c>
      <c r="E44" s="7">
        <f>E45</f>
        <v>1800</v>
      </c>
      <c r="F44" s="14">
        <f t="shared" si="0"/>
        <v>1800</v>
      </c>
      <c r="G44" s="46" t="e">
        <f t="shared" si="1"/>
        <v>#DIV/0!</v>
      </c>
      <c r="H44" s="5"/>
    </row>
    <row r="45" spans="1:8" ht="78.75" hidden="1">
      <c r="A45" s="23" t="s">
        <v>200</v>
      </c>
      <c r="B45" s="21" t="s">
        <v>201</v>
      </c>
      <c r="C45" s="7">
        <v>0</v>
      </c>
      <c r="D45" s="7">
        <v>1800</v>
      </c>
      <c r="E45" s="7">
        <v>1800</v>
      </c>
      <c r="F45" s="14">
        <f t="shared" si="0"/>
        <v>1800</v>
      </c>
      <c r="G45" s="46" t="e">
        <f t="shared" si="1"/>
        <v>#DIV/0!</v>
      </c>
      <c r="H45" s="5" t="s">
        <v>262</v>
      </c>
    </row>
    <row r="46" spans="1:8" ht="52.5" hidden="1">
      <c r="A46" s="11" t="s">
        <v>105</v>
      </c>
      <c r="B46" s="21" t="s">
        <v>106</v>
      </c>
      <c r="C46" s="7">
        <f>C47</f>
        <v>100000</v>
      </c>
      <c r="D46" s="7">
        <f>D47</f>
        <v>200000</v>
      </c>
      <c r="E46" s="7">
        <f>E47</f>
        <v>215854.72</v>
      </c>
      <c r="F46" s="14">
        <f t="shared" si="0"/>
        <v>115854.72</v>
      </c>
      <c r="G46" s="46">
        <f t="shared" si="1"/>
        <v>215.85472000000001</v>
      </c>
      <c r="H46" s="5"/>
    </row>
    <row r="47" spans="1:8" ht="52.5" customHeight="1" hidden="1">
      <c r="A47" s="11" t="s">
        <v>107</v>
      </c>
      <c r="B47" s="21" t="s">
        <v>108</v>
      </c>
      <c r="C47" s="7">
        <v>100000</v>
      </c>
      <c r="D47" s="7">
        <v>200000</v>
      </c>
      <c r="E47" s="7">
        <v>215854.72</v>
      </c>
      <c r="F47" s="14">
        <f t="shared" si="0"/>
        <v>115854.72</v>
      </c>
      <c r="G47" s="46">
        <f t="shared" si="1"/>
        <v>215.85472000000001</v>
      </c>
      <c r="H47" s="5" t="s">
        <v>263</v>
      </c>
    </row>
    <row r="48" spans="1:8" ht="12.75" customHeight="1">
      <c r="A48" s="22" t="s">
        <v>19</v>
      </c>
      <c r="B48" s="21" t="s">
        <v>35</v>
      </c>
      <c r="C48" s="7">
        <f>C49</f>
        <v>11600</v>
      </c>
      <c r="D48" s="7">
        <f>D49</f>
        <v>11600</v>
      </c>
      <c r="E48" s="7">
        <f>E49</f>
        <v>7508.09</v>
      </c>
      <c r="F48" s="14">
        <f t="shared" si="0"/>
        <v>-4091.91</v>
      </c>
      <c r="G48" s="46">
        <f t="shared" si="1"/>
        <v>64.72491379310344</v>
      </c>
      <c r="H48" s="5"/>
    </row>
    <row r="49" spans="1:8" ht="22.5" hidden="1">
      <c r="A49" s="23" t="s">
        <v>67</v>
      </c>
      <c r="B49" s="21" t="s">
        <v>34</v>
      </c>
      <c r="C49" s="7">
        <f>C50+C51+C52</f>
        <v>11600</v>
      </c>
      <c r="D49" s="7">
        <f>D50+D51+D52</f>
        <v>11600</v>
      </c>
      <c r="E49" s="7">
        <f>E50+E51+E52</f>
        <v>7508.09</v>
      </c>
      <c r="F49" s="14">
        <f t="shared" si="0"/>
        <v>-4091.91</v>
      </c>
      <c r="G49" s="46">
        <f t="shared" si="1"/>
        <v>64.72491379310344</v>
      </c>
      <c r="H49" s="5"/>
    </row>
    <row r="50" spans="1:8" ht="22.5" customHeight="1" hidden="1">
      <c r="A50" s="29" t="s">
        <v>48</v>
      </c>
      <c r="B50" s="21" t="s">
        <v>49</v>
      </c>
      <c r="C50" s="7">
        <v>4100</v>
      </c>
      <c r="D50" s="7">
        <v>4100</v>
      </c>
      <c r="E50" s="7">
        <v>1263.62</v>
      </c>
      <c r="F50" s="14">
        <f t="shared" si="0"/>
        <v>-2836.38</v>
      </c>
      <c r="G50" s="46">
        <f t="shared" si="1"/>
        <v>30.819999999999997</v>
      </c>
      <c r="H50" s="5"/>
    </row>
    <row r="51" spans="1:8" ht="22.5" customHeight="1" hidden="1">
      <c r="A51" s="29" t="s">
        <v>50</v>
      </c>
      <c r="B51" s="21" t="s">
        <v>51</v>
      </c>
      <c r="C51" s="7">
        <v>7500</v>
      </c>
      <c r="D51" s="7">
        <v>7500</v>
      </c>
      <c r="E51" s="7">
        <v>4676.04</v>
      </c>
      <c r="F51" s="14">
        <f t="shared" si="0"/>
        <v>-2823.96</v>
      </c>
      <c r="G51" s="46">
        <f t="shared" si="1"/>
        <v>62.3472</v>
      </c>
      <c r="H51" s="5"/>
    </row>
    <row r="52" spans="1:8" ht="22.5" hidden="1">
      <c r="A52" s="28" t="s">
        <v>52</v>
      </c>
      <c r="B52" s="21" t="s">
        <v>53</v>
      </c>
      <c r="C52" s="7">
        <v>0</v>
      </c>
      <c r="D52" s="7">
        <v>0</v>
      </c>
      <c r="E52" s="7">
        <v>1568.43</v>
      </c>
      <c r="F52" s="14">
        <f t="shared" si="0"/>
        <v>1568.43</v>
      </c>
      <c r="G52" s="46" t="e">
        <f t="shared" si="1"/>
        <v>#DIV/0!</v>
      </c>
      <c r="H52" s="5"/>
    </row>
    <row r="53" spans="1:8" ht="21">
      <c r="A53" s="39" t="s">
        <v>242</v>
      </c>
      <c r="B53" s="39" t="s">
        <v>245</v>
      </c>
      <c r="C53" s="7">
        <f aca="true" t="shared" si="3" ref="C53:E54">C54</f>
        <v>0</v>
      </c>
      <c r="D53" s="7">
        <f t="shared" si="3"/>
        <v>0</v>
      </c>
      <c r="E53" s="7">
        <f t="shared" si="3"/>
        <v>4000</v>
      </c>
      <c r="F53" s="14">
        <f t="shared" si="0"/>
        <v>4000</v>
      </c>
      <c r="G53" s="46" t="e">
        <f t="shared" si="1"/>
        <v>#DIV/0!</v>
      </c>
      <c r="H53" s="5"/>
    </row>
    <row r="54" spans="1:8" ht="12.75" customHeight="1" hidden="1">
      <c r="A54" s="39" t="s">
        <v>243</v>
      </c>
      <c r="B54" s="39" t="s">
        <v>246</v>
      </c>
      <c r="C54" s="7">
        <f t="shared" si="3"/>
        <v>0</v>
      </c>
      <c r="D54" s="7">
        <f t="shared" si="3"/>
        <v>0</v>
      </c>
      <c r="E54" s="7">
        <f t="shared" si="3"/>
        <v>4000</v>
      </c>
      <c r="F54" s="14">
        <f t="shared" si="0"/>
        <v>4000</v>
      </c>
      <c r="G54" s="46" t="e">
        <f t="shared" si="1"/>
        <v>#DIV/0!</v>
      </c>
      <c r="H54" s="5"/>
    </row>
    <row r="55" spans="1:8" ht="12.75" customHeight="1" hidden="1">
      <c r="A55" s="39" t="s">
        <v>244</v>
      </c>
      <c r="B55" s="39" t="s">
        <v>247</v>
      </c>
      <c r="C55" s="7">
        <v>0</v>
      </c>
      <c r="D55" s="7">
        <v>0</v>
      </c>
      <c r="E55" s="7">
        <v>4000</v>
      </c>
      <c r="F55" s="14">
        <f t="shared" si="0"/>
        <v>4000</v>
      </c>
      <c r="G55" s="46" t="e">
        <f t="shared" si="1"/>
        <v>#DIV/0!</v>
      </c>
      <c r="H55" s="5"/>
    </row>
    <row r="56" spans="1:8" ht="22.5">
      <c r="A56" s="26" t="s">
        <v>14</v>
      </c>
      <c r="B56" s="21" t="s">
        <v>54</v>
      </c>
      <c r="C56" s="7">
        <f>C57+C60</f>
        <v>260000</v>
      </c>
      <c r="D56" s="7">
        <f>D57+D60</f>
        <v>328800</v>
      </c>
      <c r="E56" s="7">
        <f>E57+E60</f>
        <v>329286.86</v>
      </c>
      <c r="F56" s="14">
        <f t="shared" si="0"/>
        <v>69286.85999999999</v>
      </c>
      <c r="G56" s="46">
        <f t="shared" si="1"/>
        <v>126.6487923076923</v>
      </c>
      <c r="H56" s="5" t="s">
        <v>265</v>
      </c>
    </row>
    <row r="57" spans="1:8" ht="67.5" hidden="1">
      <c r="A57" s="30" t="s">
        <v>55</v>
      </c>
      <c r="B57" s="21" t="s">
        <v>33</v>
      </c>
      <c r="C57" s="7">
        <f aca="true" t="shared" si="4" ref="C57:E58">C58</f>
        <v>100000</v>
      </c>
      <c r="D57" s="7">
        <f t="shared" si="4"/>
        <v>28800</v>
      </c>
      <c r="E57" s="7">
        <f t="shared" si="4"/>
        <v>28813.56</v>
      </c>
      <c r="F57" s="14">
        <f t="shared" si="0"/>
        <v>-71186.44</v>
      </c>
      <c r="G57" s="46">
        <f t="shared" si="1"/>
        <v>28.81356</v>
      </c>
      <c r="H57" s="5"/>
    </row>
    <row r="58" spans="1:8" ht="78.75" hidden="1">
      <c r="A58" s="28" t="s">
        <v>202</v>
      </c>
      <c r="B58" s="21" t="s">
        <v>56</v>
      </c>
      <c r="C58" s="7">
        <f t="shared" si="4"/>
        <v>100000</v>
      </c>
      <c r="D58" s="7">
        <f t="shared" si="4"/>
        <v>28800</v>
      </c>
      <c r="E58" s="7">
        <f t="shared" si="4"/>
        <v>28813.56</v>
      </c>
      <c r="F58" s="14">
        <f t="shared" si="0"/>
        <v>-71186.44</v>
      </c>
      <c r="G58" s="46">
        <f t="shared" si="1"/>
        <v>28.81356</v>
      </c>
      <c r="H58" s="5"/>
    </row>
    <row r="59" spans="1:8" ht="78.75" hidden="1">
      <c r="A59" s="23" t="s">
        <v>68</v>
      </c>
      <c r="B59" s="21" t="s">
        <v>32</v>
      </c>
      <c r="C59" s="7">
        <v>100000</v>
      </c>
      <c r="D59" s="7">
        <v>28800</v>
      </c>
      <c r="E59" s="7">
        <v>28813.56</v>
      </c>
      <c r="F59" s="14">
        <f t="shared" si="0"/>
        <v>-71186.44</v>
      </c>
      <c r="G59" s="46">
        <f t="shared" si="1"/>
        <v>28.81356</v>
      </c>
      <c r="H59" s="5" t="s">
        <v>264</v>
      </c>
    </row>
    <row r="60" spans="1:8" ht="45" hidden="1">
      <c r="A60" s="28" t="s">
        <v>57</v>
      </c>
      <c r="B60" s="21" t="s">
        <v>58</v>
      </c>
      <c r="C60" s="7">
        <f aca="true" t="shared" si="5" ref="C60:E61">C61</f>
        <v>160000</v>
      </c>
      <c r="D60" s="7">
        <f t="shared" si="5"/>
        <v>300000</v>
      </c>
      <c r="E60" s="7">
        <f t="shared" si="5"/>
        <v>300473.3</v>
      </c>
      <c r="F60" s="14">
        <f t="shared" si="0"/>
        <v>140473.3</v>
      </c>
      <c r="G60" s="46">
        <f t="shared" si="1"/>
        <v>187.79581249999998</v>
      </c>
      <c r="H60" s="5"/>
    </row>
    <row r="61" spans="1:8" ht="33.75" hidden="1">
      <c r="A61" s="23" t="s">
        <v>109</v>
      </c>
      <c r="B61" s="21" t="s">
        <v>59</v>
      </c>
      <c r="C61" s="7">
        <f t="shared" si="5"/>
        <v>160000</v>
      </c>
      <c r="D61" s="7">
        <f t="shared" si="5"/>
        <v>300000</v>
      </c>
      <c r="E61" s="7">
        <f t="shared" si="5"/>
        <v>300473.3</v>
      </c>
      <c r="F61" s="14">
        <f t="shared" si="0"/>
        <v>140473.3</v>
      </c>
      <c r="G61" s="46">
        <f t="shared" si="1"/>
        <v>187.79581249999998</v>
      </c>
      <c r="H61" s="5"/>
    </row>
    <row r="62" spans="1:8" ht="56.25" hidden="1">
      <c r="A62" s="23" t="s">
        <v>130</v>
      </c>
      <c r="B62" s="21" t="s">
        <v>131</v>
      </c>
      <c r="C62" s="7">
        <v>160000</v>
      </c>
      <c r="D62" s="7">
        <v>300000</v>
      </c>
      <c r="E62" s="7">
        <v>300473.3</v>
      </c>
      <c r="F62" s="14">
        <f t="shared" si="0"/>
        <v>140473.3</v>
      </c>
      <c r="G62" s="46">
        <f t="shared" si="1"/>
        <v>187.79581249999998</v>
      </c>
      <c r="H62" s="5" t="s">
        <v>265</v>
      </c>
    </row>
    <row r="63" spans="1:8" ht="12.75">
      <c r="A63" s="22" t="s">
        <v>15</v>
      </c>
      <c r="B63" s="21" t="s">
        <v>28</v>
      </c>
      <c r="C63" s="7">
        <f>C64+C66+C69+C71+C73+C75+C77</f>
        <v>100200</v>
      </c>
      <c r="D63" s="7">
        <f>D64+D66+D69+D71+D73+D75+D77</f>
        <v>60200</v>
      </c>
      <c r="E63" s="7">
        <f>E64+E66+E69+E71+E73+E75+E77</f>
        <v>90786.99</v>
      </c>
      <c r="F63" s="14">
        <f t="shared" si="0"/>
        <v>-9413.009999999995</v>
      </c>
      <c r="G63" s="46">
        <f t="shared" si="1"/>
        <v>90.60577844311378</v>
      </c>
      <c r="H63" s="5"/>
    </row>
    <row r="64" spans="1:8" ht="12.75" hidden="1">
      <c r="A64" s="22" t="s">
        <v>132</v>
      </c>
      <c r="B64" s="21" t="s">
        <v>120</v>
      </c>
      <c r="C64" s="7">
        <f>C65</f>
        <v>800</v>
      </c>
      <c r="D64" s="7">
        <f>D65</f>
        <v>800</v>
      </c>
      <c r="E64" s="7">
        <f>E65</f>
        <v>0</v>
      </c>
      <c r="F64" s="14">
        <f t="shared" si="0"/>
        <v>-800</v>
      </c>
      <c r="G64" s="46">
        <f t="shared" si="1"/>
        <v>0</v>
      </c>
      <c r="H64" s="5"/>
    </row>
    <row r="65" spans="1:8" ht="33.75" hidden="1">
      <c r="A65" s="23" t="s">
        <v>122</v>
      </c>
      <c r="B65" s="21" t="s">
        <v>121</v>
      </c>
      <c r="C65" s="7">
        <v>800</v>
      </c>
      <c r="D65" s="7">
        <v>800</v>
      </c>
      <c r="E65" s="7">
        <v>0</v>
      </c>
      <c r="F65" s="14">
        <f t="shared" si="0"/>
        <v>-800</v>
      </c>
      <c r="G65" s="46">
        <f t="shared" si="1"/>
        <v>0</v>
      </c>
      <c r="H65" s="5"/>
    </row>
    <row r="66" spans="1:8" ht="22.5" hidden="1">
      <c r="A66" s="23" t="s">
        <v>60</v>
      </c>
      <c r="B66" s="21" t="s">
        <v>61</v>
      </c>
      <c r="C66" s="7">
        <f>C67+C68</f>
        <v>6000</v>
      </c>
      <c r="D66" s="7">
        <f>D67+D68</f>
        <v>4000</v>
      </c>
      <c r="E66" s="7">
        <f>E67+E68</f>
        <v>4375</v>
      </c>
      <c r="F66" s="14">
        <f t="shared" si="0"/>
        <v>-1625</v>
      </c>
      <c r="G66" s="46">
        <f t="shared" si="1"/>
        <v>72.91666666666666</v>
      </c>
      <c r="H66" s="5"/>
    </row>
    <row r="67" spans="1:8" ht="67.5" hidden="1">
      <c r="A67" s="23" t="s">
        <v>91</v>
      </c>
      <c r="B67" s="21" t="s">
        <v>31</v>
      </c>
      <c r="C67" s="7">
        <v>3000</v>
      </c>
      <c r="D67" s="7">
        <v>4000</v>
      </c>
      <c r="E67" s="7">
        <v>3875</v>
      </c>
      <c r="F67" s="14">
        <f t="shared" si="0"/>
        <v>875</v>
      </c>
      <c r="G67" s="46">
        <f t="shared" si="1"/>
        <v>129.16666666666669</v>
      </c>
      <c r="H67" s="5"/>
    </row>
    <row r="68" spans="1:8" ht="45" hidden="1">
      <c r="A68" s="5" t="s">
        <v>92</v>
      </c>
      <c r="B68" s="21" t="s">
        <v>30</v>
      </c>
      <c r="C68" s="7">
        <v>3000</v>
      </c>
      <c r="D68" s="7">
        <v>0</v>
      </c>
      <c r="E68" s="7">
        <v>500</v>
      </c>
      <c r="F68" s="14">
        <f t="shared" si="0"/>
        <v>-2500</v>
      </c>
      <c r="G68" s="46">
        <f t="shared" si="1"/>
        <v>16.666666666666664</v>
      </c>
      <c r="H68" s="5"/>
    </row>
    <row r="69" spans="1:8" ht="101.25" hidden="1">
      <c r="A69" s="10" t="s">
        <v>62</v>
      </c>
      <c r="B69" s="21" t="s">
        <v>63</v>
      </c>
      <c r="C69" s="7">
        <f>C70</f>
        <v>15000</v>
      </c>
      <c r="D69" s="7">
        <f>D70</f>
        <v>5000</v>
      </c>
      <c r="E69" s="7">
        <f>E70</f>
        <v>5000</v>
      </c>
      <c r="F69" s="14">
        <f t="shared" si="0"/>
        <v>-10000</v>
      </c>
      <c r="G69" s="46">
        <f t="shared" si="1"/>
        <v>33.33333333333333</v>
      </c>
      <c r="H69" s="5"/>
    </row>
    <row r="70" spans="1:8" ht="22.5" hidden="1">
      <c r="A70" s="26" t="s">
        <v>16</v>
      </c>
      <c r="B70" s="21" t="s">
        <v>93</v>
      </c>
      <c r="C70" s="7">
        <v>15000</v>
      </c>
      <c r="D70" s="7">
        <v>5000</v>
      </c>
      <c r="E70" s="7">
        <v>5000</v>
      </c>
      <c r="F70" s="14">
        <f t="shared" si="0"/>
        <v>-10000</v>
      </c>
      <c r="G70" s="46">
        <f t="shared" si="1"/>
        <v>33.33333333333333</v>
      </c>
      <c r="H70" s="5"/>
    </row>
    <row r="71" spans="1:8" ht="33.75" hidden="1">
      <c r="A71" s="42" t="s">
        <v>248</v>
      </c>
      <c r="B71" s="40" t="s">
        <v>250</v>
      </c>
      <c r="C71" s="7">
        <f>C72</f>
        <v>0</v>
      </c>
      <c r="D71" s="7">
        <f>D72</f>
        <v>0</v>
      </c>
      <c r="E71" s="7">
        <f>E72</f>
        <v>53600</v>
      </c>
      <c r="F71" s="14">
        <f aca="true" t="shared" si="6" ref="F71:F134">E71-C71</f>
        <v>53600</v>
      </c>
      <c r="G71" s="46" t="e">
        <f aca="true" t="shared" si="7" ref="G71:G134">E71/C71*100</f>
        <v>#DIV/0!</v>
      </c>
      <c r="H71" s="5"/>
    </row>
    <row r="72" spans="1:8" ht="45" hidden="1">
      <c r="A72" s="42" t="s">
        <v>249</v>
      </c>
      <c r="B72" s="40" t="s">
        <v>251</v>
      </c>
      <c r="C72" s="7">
        <v>0</v>
      </c>
      <c r="D72" s="7">
        <v>0</v>
      </c>
      <c r="E72" s="7">
        <v>53600</v>
      </c>
      <c r="F72" s="14">
        <f t="shared" si="6"/>
        <v>53600</v>
      </c>
      <c r="G72" s="46" t="e">
        <f t="shared" si="7"/>
        <v>#DIV/0!</v>
      </c>
      <c r="H72" s="5"/>
    </row>
    <row r="73" spans="1:8" ht="56.25" hidden="1">
      <c r="A73" s="42" t="s">
        <v>185</v>
      </c>
      <c r="B73" s="43" t="s">
        <v>254</v>
      </c>
      <c r="C73" s="7">
        <f>C74</f>
        <v>0</v>
      </c>
      <c r="D73" s="7">
        <f>D74</f>
        <v>0</v>
      </c>
      <c r="E73" s="7">
        <f>E74</f>
        <v>3000</v>
      </c>
      <c r="F73" s="14">
        <f t="shared" si="6"/>
        <v>3000</v>
      </c>
      <c r="G73" s="46" t="e">
        <f t="shared" si="7"/>
        <v>#DIV/0!</v>
      </c>
      <c r="H73" s="5"/>
    </row>
    <row r="74" spans="1:8" ht="90" hidden="1">
      <c r="A74" s="5" t="s">
        <v>252</v>
      </c>
      <c r="B74" s="43" t="s">
        <v>253</v>
      </c>
      <c r="C74" s="7">
        <v>0</v>
      </c>
      <c r="D74" s="7">
        <v>0</v>
      </c>
      <c r="E74" s="7">
        <v>3000</v>
      </c>
      <c r="F74" s="14">
        <f t="shared" si="6"/>
        <v>3000</v>
      </c>
      <c r="G74" s="46" t="e">
        <f t="shared" si="7"/>
        <v>#DIV/0!</v>
      </c>
      <c r="H74" s="5"/>
    </row>
    <row r="75" spans="1:8" ht="56.25" hidden="1">
      <c r="A75" s="31" t="s">
        <v>103</v>
      </c>
      <c r="B75" s="32" t="s">
        <v>203</v>
      </c>
      <c r="C75" s="7">
        <f>C76</f>
        <v>15000</v>
      </c>
      <c r="D75" s="7">
        <f>D76</f>
        <v>0</v>
      </c>
      <c r="E75" s="7">
        <f>E76</f>
        <v>0</v>
      </c>
      <c r="F75" s="14">
        <f t="shared" si="6"/>
        <v>-15000</v>
      </c>
      <c r="G75" s="46">
        <f t="shared" si="7"/>
        <v>0</v>
      </c>
      <c r="H75" s="5"/>
    </row>
    <row r="76" spans="1:8" ht="56.25" hidden="1">
      <c r="A76" s="31" t="s">
        <v>103</v>
      </c>
      <c r="B76" s="32" t="s">
        <v>186</v>
      </c>
      <c r="C76" s="7">
        <v>15000</v>
      </c>
      <c r="D76" s="7">
        <v>0</v>
      </c>
      <c r="E76" s="7">
        <v>0</v>
      </c>
      <c r="F76" s="14">
        <f t="shared" si="6"/>
        <v>-15000</v>
      </c>
      <c r="G76" s="46">
        <f t="shared" si="7"/>
        <v>0</v>
      </c>
      <c r="H76" s="5"/>
    </row>
    <row r="77" spans="1:8" ht="22.5" hidden="1">
      <c r="A77" s="26" t="s">
        <v>20</v>
      </c>
      <c r="B77" s="21" t="s">
        <v>29</v>
      </c>
      <c r="C77" s="7">
        <f>C78</f>
        <v>63400</v>
      </c>
      <c r="D77" s="7">
        <f>D78</f>
        <v>50400</v>
      </c>
      <c r="E77" s="7">
        <f>E78</f>
        <v>24811.99</v>
      </c>
      <c r="F77" s="14">
        <f t="shared" si="6"/>
        <v>-38588.009999999995</v>
      </c>
      <c r="G77" s="46">
        <f t="shared" si="7"/>
        <v>39.1356309148265</v>
      </c>
      <c r="H77" s="5"/>
    </row>
    <row r="78" spans="1:8" ht="33.75" hidden="1">
      <c r="A78" s="30" t="s">
        <v>64</v>
      </c>
      <c r="B78" s="21" t="s">
        <v>65</v>
      </c>
      <c r="C78" s="7">
        <v>63400</v>
      </c>
      <c r="D78" s="7">
        <v>50400</v>
      </c>
      <c r="E78" s="7">
        <v>24811.99</v>
      </c>
      <c r="F78" s="14">
        <f t="shared" si="6"/>
        <v>-38588.009999999995</v>
      </c>
      <c r="G78" s="46">
        <f t="shared" si="7"/>
        <v>39.1356309148265</v>
      </c>
      <c r="H78" s="5"/>
    </row>
    <row r="79" spans="1:8" ht="12.75">
      <c r="A79" s="1" t="s">
        <v>1</v>
      </c>
      <c r="B79" s="12" t="s">
        <v>71</v>
      </c>
      <c r="C79" s="54">
        <f>C80+C134</f>
        <v>115787700</v>
      </c>
      <c r="D79" s="54">
        <f>D80+D134</f>
        <v>118177104.69</v>
      </c>
      <c r="E79" s="54">
        <f>E80+E134</f>
        <v>116878725.58999999</v>
      </c>
      <c r="F79" s="14">
        <f t="shared" si="6"/>
        <v>1091025.5899999887</v>
      </c>
      <c r="G79" s="46">
        <f t="shared" si="7"/>
        <v>100.94226380695012</v>
      </c>
      <c r="H79" s="5"/>
    </row>
    <row r="80" spans="1:8" ht="24" hidden="1">
      <c r="A80" s="1" t="s">
        <v>94</v>
      </c>
      <c r="B80" s="12" t="s">
        <v>72</v>
      </c>
      <c r="C80" s="54">
        <f>C81+C133</f>
        <v>115787700</v>
      </c>
      <c r="D80" s="54">
        <f>D81+D133</f>
        <v>118181924.69</v>
      </c>
      <c r="E80" s="54">
        <f>E81+E133</f>
        <v>116937145.58999999</v>
      </c>
      <c r="F80" s="14">
        <f t="shared" si="6"/>
        <v>1149445.5899999887</v>
      </c>
      <c r="G80" s="46">
        <f t="shared" si="7"/>
        <v>100.99271821618356</v>
      </c>
      <c r="H80" s="5"/>
    </row>
    <row r="81" spans="1:8" ht="36" hidden="1">
      <c r="A81" s="1" t="s">
        <v>8</v>
      </c>
      <c r="B81" s="12"/>
      <c r="C81" s="54">
        <f>C82+C84+C99+C132+C131</f>
        <v>115419900</v>
      </c>
      <c r="D81" s="54">
        <f>D82+D84+D99+D132+D131</f>
        <v>117814124.69</v>
      </c>
      <c r="E81" s="54">
        <f>E82+E84+E99+E132+E131</f>
        <v>116569345.58999999</v>
      </c>
      <c r="F81" s="14">
        <f t="shared" si="6"/>
        <v>1149445.5899999887</v>
      </c>
      <c r="G81" s="46">
        <f t="shared" si="7"/>
        <v>100.99588163739529</v>
      </c>
      <c r="H81" s="5"/>
    </row>
    <row r="82" spans="1:8" ht="24">
      <c r="A82" s="1" t="s">
        <v>2</v>
      </c>
      <c r="B82" s="12" t="s">
        <v>133</v>
      </c>
      <c r="C82" s="54">
        <f>C83</f>
        <v>42908500</v>
      </c>
      <c r="D82" s="54">
        <f>D83</f>
        <v>42908500</v>
      </c>
      <c r="E82" s="54">
        <f>E83</f>
        <v>42908500</v>
      </c>
      <c r="F82" s="14">
        <f t="shared" si="6"/>
        <v>0</v>
      </c>
      <c r="G82" s="46">
        <f t="shared" si="7"/>
        <v>100</v>
      </c>
      <c r="H82" s="5"/>
    </row>
    <row r="83" spans="1:8" ht="24" hidden="1">
      <c r="A83" s="1" t="s">
        <v>73</v>
      </c>
      <c r="B83" s="12" t="s">
        <v>134</v>
      </c>
      <c r="C83" s="54">
        <v>42908500</v>
      </c>
      <c r="D83" s="54">
        <v>42908500</v>
      </c>
      <c r="E83" s="54">
        <v>42908500</v>
      </c>
      <c r="F83" s="14">
        <f t="shared" si="6"/>
        <v>0</v>
      </c>
      <c r="G83" s="46">
        <f t="shared" si="7"/>
        <v>100</v>
      </c>
      <c r="H83" s="5"/>
    </row>
    <row r="84" spans="1:8" ht="24">
      <c r="A84" s="1" t="s">
        <v>3</v>
      </c>
      <c r="B84" s="12" t="s">
        <v>135</v>
      </c>
      <c r="C84" s="54">
        <f>C86+C88+C90+C92+C94+C95+C96+C97+C98</f>
        <v>9704100</v>
      </c>
      <c r="D84" s="54">
        <f>D86+D88+D90+D92+D94+D95+D96+D97+D98</f>
        <v>12359624.69</v>
      </c>
      <c r="E84" s="54">
        <f>E86+E88+E90+E92+E94+E95+E96+E97+E98</f>
        <v>12348824.69</v>
      </c>
      <c r="F84" s="14">
        <f t="shared" si="6"/>
        <v>2644724.6899999995</v>
      </c>
      <c r="G84" s="46">
        <f t="shared" si="7"/>
        <v>127.25368339155614</v>
      </c>
      <c r="H84" s="5" t="s">
        <v>272</v>
      </c>
    </row>
    <row r="85" spans="1:8" ht="48" hidden="1">
      <c r="A85" s="2" t="s">
        <v>204</v>
      </c>
      <c r="B85" s="8" t="s">
        <v>205</v>
      </c>
      <c r="C85" s="55">
        <f>C86</f>
        <v>0</v>
      </c>
      <c r="D85" s="55">
        <f>D86</f>
        <v>900000</v>
      </c>
      <c r="E85" s="54">
        <f>E86</f>
        <v>900000</v>
      </c>
      <c r="F85" s="14">
        <f t="shared" si="6"/>
        <v>900000</v>
      </c>
      <c r="G85" s="46" t="e">
        <f t="shared" si="7"/>
        <v>#DIV/0!</v>
      </c>
      <c r="H85" s="5" t="s">
        <v>272</v>
      </c>
    </row>
    <row r="86" spans="1:8" ht="36" hidden="1">
      <c r="A86" s="2" t="s">
        <v>206</v>
      </c>
      <c r="B86" s="8" t="s">
        <v>207</v>
      </c>
      <c r="C86" s="55">
        <v>0</v>
      </c>
      <c r="D86" s="55">
        <v>900000</v>
      </c>
      <c r="E86" s="54">
        <v>900000</v>
      </c>
      <c r="F86" s="14">
        <f t="shared" si="6"/>
        <v>900000</v>
      </c>
      <c r="G86" s="46" t="e">
        <f t="shared" si="7"/>
        <v>#DIV/0!</v>
      </c>
      <c r="H86" s="5"/>
    </row>
    <row r="87" spans="1:8" ht="60" hidden="1">
      <c r="A87" s="2" t="s">
        <v>208</v>
      </c>
      <c r="B87" s="8" t="s">
        <v>209</v>
      </c>
      <c r="C87" s="55">
        <f>C88</f>
        <v>0</v>
      </c>
      <c r="D87" s="55">
        <f>D88</f>
        <v>705300</v>
      </c>
      <c r="E87" s="54">
        <f>E88</f>
        <v>705300</v>
      </c>
      <c r="F87" s="14">
        <f t="shared" si="6"/>
        <v>705300</v>
      </c>
      <c r="G87" s="46" t="e">
        <f t="shared" si="7"/>
        <v>#DIV/0!</v>
      </c>
      <c r="H87" s="5"/>
    </row>
    <row r="88" spans="1:8" ht="60" hidden="1">
      <c r="A88" s="2" t="s">
        <v>210</v>
      </c>
      <c r="B88" s="8" t="s">
        <v>211</v>
      </c>
      <c r="C88" s="55">
        <v>0</v>
      </c>
      <c r="D88" s="55">
        <v>705300</v>
      </c>
      <c r="E88" s="54">
        <v>705300</v>
      </c>
      <c r="F88" s="14">
        <f t="shared" si="6"/>
        <v>705300</v>
      </c>
      <c r="G88" s="46" t="e">
        <f t="shared" si="7"/>
        <v>#DIV/0!</v>
      </c>
      <c r="H88" s="5"/>
    </row>
    <row r="89" spans="1:8" ht="36" hidden="1">
      <c r="A89" s="2" t="s">
        <v>212</v>
      </c>
      <c r="B89" s="33" t="s">
        <v>213</v>
      </c>
      <c r="C89" s="55">
        <f>C90</f>
        <v>0</v>
      </c>
      <c r="D89" s="55">
        <f>D90</f>
        <v>139109.04</v>
      </c>
      <c r="E89" s="54">
        <f>E90</f>
        <v>139109.04</v>
      </c>
      <c r="F89" s="14">
        <f t="shared" si="6"/>
        <v>139109.04</v>
      </c>
      <c r="G89" s="46" t="e">
        <f t="shared" si="7"/>
        <v>#DIV/0!</v>
      </c>
      <c r="H89" s="5"/>
    </row>
    <row r="90" spans="1:8" ht="36" hidden="1">
      <c r="A90" s="3" t="s">
        <v>214</v>
      </c>
      <c r="B90" s="33" t="s">
        <v>215</v>
      </c>
      <c r="C90" s="6">
        <v>0</v>
      </c>
      <c r="D90" s="6">
        <v>139109.04</v>
      </c>
      <c r="E90" s="6">
        <v>139109.04</v>
      </c>
      <c r="F90" s="14">
        <f t="shared" si="6"/>
        <v>139109.04</v>
      </c>
      <c r="G90" s="46" t="e">
        <f t="shared" si="7"/>
        <v>#DIV/0!</v>
      </c>
      <c r="H90" s="5"/>
    </row>
    <row r="91" spans="1:8" ht="36" hidden="1">
      <c r="A91" s="3" t="s">
        <v>216</v>
      </c>
      <c r="B91" s="8" t="s">
        <v>217</v>
      </c>
      <c r="C91" s="56">
        <f>C92</f>
        <v>0</v>
      </c>
      <c r="D91" s="56">
        <f>D92</f>
        <v>150000</v>
      </c>
      <c r="E91" s="6">
        <f>E92</f>
        <v>150000</v>
      </c>
      <c r="F91" s="14">
        <f t="shared" si="6"/>
        <v>150000</v>
      </c>
      <c r="G91" s="46" t="e">
        <f t="shared" si="7"/>
        <v>#DIV/0!</v>
      </c>
      <c r="H91" s="5"/>
    </row>
    <row r="92" spans="1:8" ht="36" hidden="1">
      <c r="A92" s="2" t="s">
        <v>218</v>
      </c>
      <c r="B92" s="8" t="s">
        <v>144</v>
      </c>
      <c r="C92" s="55">
        <v>0</v>
      </c>
      <c r="D92" s="55">
        <v>150000</v>
      </c>
      <c r="E92" s="54">
        <v>150000</v>
      </c>
      <c r="F92" s="14">
        <f t="shared" si="6"/>
        <v>150000</v>
      </c>
      <c r="G92" s="46" t="e">
        <f t="shared" si="7"/>
        <v>#DIV/0!</v>
      </c>
      <c r="H92" s="5"/>
    </row>
    <row r="93" spans="1:8" ht="24" hidden="1">
      <c r="A93" s="2" t="s">
        <v>219</v>
      </c>
      <c r="B93" s="12" t="s">
        <v>220</v>
      </c>
      <c r="C93" s="55">
        <f>C94+C95+C96+C97+C98</f>
        <v>9704100</v>
      </c>
      <c r="D93" s="55">
        <f>D94+D95+D96+D97+D98</f>
        <v>10465215.65</v>
      </c>
      <c r="E93" s="54">
        <f>E94+E95+E96+E97+E98</f>
        <v>10454415.65</v>
      </c>
      <c r="F93" s="14">
        <f t="shared" si="6"/>
        <v>750315.6500000004</v>
      </c>
      <c r="G93" s="46">
        <f t="shared" si="7"/>
        <v>107.7319447450047</v>
      </c>
      <c r="H93" s="5"/>
    </row>
    <row r="94" spans="1:8" ht="36" hidden="1">
      <c r="A94" s="2" t="s">
        <v>221</v>
      </c>
      <c r="B94" s="12" t="s">
        <v>136</v>
      </c>
      <c r="C94" s="54">
        <v>580000</v>
      </c>
      <c r="D94" s="54">
        <v>580000</v>
      </c>
      <c r="E94" s="54">
        <v>569200</v>
      </c>
      <c r="F94" s="14">
        <f t="shared" si="6"/>
        <v>-10800</v>
      </c>
      <c r="G94" s="46">
        <f t="shared" si="7"/>
        <v>98.13793103448276</v>
      </c>
      <c r="H94" s="5"/>
    </row>
    <row r="95" spans="1:8" ht="60" hidden="1">
      <c r="A95" s="2" t="s">
        <v>137</v>
      </c>
      <c r="B95" s="12" t="s">
        <v>138</v>
      </c>
      <c r="C95" s="54">
        <v>5200</v>
      </c>
      <c r="D95" s="54">
        <v>5700</v>
      </c>
      <c r="E95" s="54">
        <v>5700</v>
      </c>
      <c r="F95" s="14">
        <f t="shared" si="6"/>
        <v>500</v>
      </c>
      <c r="G95" s="46">
        <f t="shared" si="7"/>
        <v>109.61538461538463</v>
      </c>
      <c r="H95" s="5"/>
    </row>
    <row r="96" spans="1:8" ht="96" hidden="1">
      <c r="A96" s="2" t="s">
        <v>139</v>
      </c>
      <c r="B96" s="8" t="s">
        <v>140</v>
      </c>
      <c r="C96" s="55">
        <v>352400</v>
      </c>
      <c r="D96" s="55">
        <v>352400</v>
      </c>
      <c r="E96" s="54">
        <v>352400</v>
      </c>
      <c r="F96" s="14">
        <f t="shared" si="6"/>
        <v>0</v>
      </c>
      <c r="G96" s="46">
        <f t="shared" si="7"/>
        <v>100</v>
      </c>
      <c r="H96" s="5"/>
    </row>
    <row r="97" spans="1:8" ht="48" hidden="1">
      <c r="A97" s="2" t="s">
        <v>95</v>
      </c>
      <c r="B97" s="8" t="s">
        <v>141</v>
      </c>
      <c r="C97" s="55">
        <v>8766500</v>
      </c>
      <c r="D97" s="55">
        <v>8916500</v>
      </c>
      <c r="E97" s="54">
        <v>8916500</v>
      </c>
      <c r="F97" s="14">
        <f t="shared" si="6"/>
        <v>150000</v>
      </c>
      <c r="G97" s="46">
        <f t="shared" si="7"/>
        <v>101.71105914561113</v>
      </c>
      <c r="H97" s="5"/>
    </row>
    <row r="98" spans="1:8" ht="132" hidden="1">
      <c r="A98" s="2" t="s">
        <v>142</v>
      </c>
      <c r="B98" s="8" t="s">
        <v>143</v>
      </c>
      <c r="C98" s="55">
        <v>0</v>
      </c>
      <c r="D98" s="55">
        <v>610615.65</v>
      </c>
      <c r="E98" s="54">
        <v>610615.65</v>
      </c>
      <c r="F98" s="14">
        <f t="shared" si="6"/>
        <v>610615.65</v>
      </c>
      <c r="G98" s="46" t="e">
        <f t="shared" si="7"/>
        <v>#DIV/0!</v>
      </c>
      <c r="H98" s="5"/>
    </row>
    <row r="99" spans="1:8" ht="24">
      <c r="A99" s="1" t="s">
        <v>4</v>
      </c>
      <c r="B99" s="12" t="s">
        <v>258</v>
      </c>
      <c r="C99" s="54">
        <f>C100+C101+C102+C120+C121+C122+C123+C124+C125+C126+C127+C128</f>
        <v>60717100</v>
      </c>
      <c r="D99" s="54">
        <f>D100+D101+D102+D120+D121+D122+D123+D124+D125+D126+D127+D128</f>
        <v>58259100</v>
      </c>
      <c r="E99" s="54">
        <f>E100+E101+E102+E120+E121+E122+E123+E124+E125+E126+E127+E128</f>
        <v>57025120.89999999</v>
      </c>
      <c r="F99" s="14">
        <f t="shared" si="6"/>
        <v>-3691979.100000009</v>
      </c>
      <c r="G99" s="46">
        <f t="shared" si="7"/>
        <v>93.91937510190702</v>
      </c>
      <c r="H99" s="5" t="s">
        <v>274</v>
      </c>
    </row>
    <row r="100" spans="1:8" ht="72" hidden="1">
      <c r="A100" s="1" t="s">
        <v>110</v>
      </c>
      <c r="B100" s="9" t="s">
        <v>145</v>
      </c>
      <c r="C100" s="54">
        <v>92800</v>
      </c>
      <c r="D100" s="54">
        <v>94400</v>
      </c>
      <c r="E100" s="54">
        <v>90630.57</v>
      </c>
      <c r="F100" s="14">
        <f t="shared" si="6"/>
        <v>-2169.429999999993</v>
      </c>
      <c r="G100" s="46">
        <f t="shared" si="7"/>
        <v>97.66225215517242</v>
      </c>
      <c r="H100" s="5"/>
    </row>
    <row r="101" spans="1:8" ht="72" hidden="1">
      <c r="A101" s="1" t="s">
        <v>222</v>
      </c>
      <c r="B101" s="12" t="s">
        <v>146</v>
      </c>
      <c r="C101" s="54">
        <v>251200</v>
      </c>
      <c r="D101" s="54">
        <v>237800</v>
      </c>
      <c r="E101" s="54">
        <v>235075.51</v>
      </c>
      <c r="F101" s="14">
        <f t="shared" si="6"/>
        <v>-16124.48999999999</v>
      </c>
      <c r="G101" s="46">
        <f t="shared" si="7"/>
        <v>93.58101512738854</v>
      </c>
      <c r="H101" s="5"/>
    </row>
    <row r="102" spans="1:8" ht="24" hidden="1">
      <c r="A102" s="1" t="s">
        <v>5</v>
      </c>
      <c r="B102" s="12" t="s">
        <v>147</v>
      </c>
      <c r="C102" s="54">
        <f>SUM(C103:C119)</f>
        <v>49893800</v>
      </c>
      <c r="D102" s="54">
        <f>SUM(D103:D119)</f>
        <v>48464500</v>
      </c>
      <c r="E102" s="54">
        <f>SUM(E103:E119)</f>
        <v>48219757.37</v>
      </c>
      <c r="F102" s="14">
        <f t="shared" si="6"/>
        <v>-1674042.6300000027</v>
      </c>
      <c r="G102" s="46">
        <f t="shared" si="7"/>
        <v>96.64478827028609</v>
      </c>
      <c r="H102" s="5"/>
    </row>
    <row r="103" spans="1:8" ht="300" hidden="1">
      <c r="A103" s="2" t="s">
        <v>148</v>
      </c>
      <c r="B103" s="12" t="s">
        <v>149</v>
      </c>
      <c r="C103" s="54">
        <v>20981700</v>
      </c>
      <c r="D103" s="54">
        <v>21550500</v>
      </c>
      <c r="E103" s="54">
        <v>21550500</v>
      </c>
      <c r="F103" s="14">
        <f t="shared" si="6"/>
        <v>568800</v>
      </c>
      <c r="G103" s="46">
        <f t="shared" si="7"/>
        <v>102.71093381375198</v>
      </c>
      <c r="H103" s="5"/>
    </row>
    <row r="104" spans="1:8" ht="60" hidden="1">
      <c r="A104" s="1" t="s">
        <v>75</v>
      </c>
      <c r="B104" s="12" t="s">
        <v>150</v>
      </c>
      <c r="C104" s="54">
        <v>4736600</v>
      </c>
      <c r="D104" s="54">
        <v>4595100</v>
      </c>
      <c r="E104" s="54">
        <v>4595100</v>
      </c>
      <c r="F104" s="14">
        <f t="shared" si="6"/>
        <v>-141500</v>
      </c>
      <c r="G104" s="46">
        <f t="shared" si="7"/>
        <v>97.01262508972681</v>
      </c>
      <c r="H104" s="5"/>
    </row>
    <row r="105" spans="1:8" ht="156" hidden="1">
      <c r="A105" s="2" t="s">
        <v>223</v>
      </c>
      <c r="B105" s="12" t="s">
        <v>151</v>
      </c>
      <c r="C105" s="54">
        <v>1153900</v>
      </c>
      <c r="D105" s="54">
        <v>1204900</v>
      </c>
      <c r="E105" s="54">
        <v>1204847.63</v>
      </c>
      <c r="F105" s="14">
        <f t="shared" si="6"/>
        <v>50947.62999999989</v>
      </c>
      <c r="G105" s="46">
        <f t="shared" si="7"/>
        <v>104.41525522142298</v>
      </c>
      <c r="H105" s="5"/>
    </row>
    <row r="106" spans="1:8" ht="60" hidden="1">
      <c r="A106" s="1" t="s">
        <v>99</v>
      </c>
      <c r="B106" s="12" t="s">
        <v>152</v>
      </c>
      <c r="C106" s="54">
        <v>7637500</v>
      </c>
      <c r="D106" s="54">
        <v>7637500</v>
      </c>
      <c r="E106" s="54">
        <v>7637500</v>
      </c>
      <c r="F106" s="14">
        <f t="shared" si="6"/>
        <v>0</v>
      </c>
      <c r="G106" s="46">
        <f t="shared" si="7"/>
        <v>100</v>
      </c>
      <c r="H106" s="5"/>
    </row>
    <row r="107" spans="1:8" ht="228" hidden="1">
      <c r="A107" s="1" t="s">
        <v>153</v>
      </c>
      <c r="B107" s="12" t="s">
        <v>154</v>
      </c>
      <c r="C107" s="54">
        <v>448000</v>
      </c>
      <c r="D107" s="54">
        <v>173000</v>
      </c>
      <c r="E107" s="54">
        <v>141885.04</v>
      </c>
      <c r="F107" s="14">
        <f t="shared" si="6"/>
        <v>-306114.95999999996</v>
      </c>
      <c r="G107" s="46">
        <f t="shared" si="7"/>
        <v>31.670767857142856</v>
      </c>
      <c r="H107" s="5"/>
    </row>
    <row r="108" spans="1:8" ht="108" hidden="1">
      <c r="A108" s="1" t="s">
        <v>111</v>
      </c>
      <c r="B108" s="12" t="s">
        <v>155</v>
      </c>
      <c r="C108" s="54">
        <v>816300</v>
      </c>
      <c r="D108" s="54">
        <v>1060000</v>
      </c>
      <c r="E108" s="54">
        <v>1060000</v>
      </c>
      <c r="F108" s="14">
        <f t="shared" si="6"/>
        <v>243700</v>
      </c>
      <c r="G108" s="46">
        <f t="shared" si="7"/>
        <v>129.85422026215852</v>
      </c>
      <c r="H108" s="5"/>
    </row>
    <row r="109" spans="1:8" ht="72" hidden="1">
      <c r="A109" s="1" t="s">
        <v>112</v>
      </c>
      <c r="B109" s="12" t="s">
        <v>156</v>
      </c>
      <c r="C109" s="54">
        <v>1000</v>
      </c>
      <c r="D109" s="54">
        <v>1000</v>
      </c>
      <c r="E109" s="54">
        <v>0</v>
      </c>
      <c r="F109" s="14">
        <f t="shared" si="6"/>
        <v>-1000</v>
      </c>
      <c r="G109" s="46">
        <f t="shared" si="7"/>
        <v>0</v>
      </c>
      <c r="H109" s="5"/>
    </row>
    <row r="110" spans="1:8" ht="60" hidden="1">
      <c r="A110" s="1" t="s">
        <v>76</v>
      </c>
      <c r="B110" s="12" t="s">
        <v>157</v>
      </c>
      <c r="C110" s="54">
        <v>3060700</v>
      </c>
      <c r="D110" s="54">
        <v>2635700</v>
      </c>
      <c r="E110" s="54">
        <v>2573614.58</v>
      </c>
      <c r="F110" s="14">
        <f t="shared" si="6"/>
        <v>-487085.4199999999</v>
      </c>
      <c r="G110" s="46">
        <f t="shared" si="7"/>
        <v>84.0858163165289</v>
      </c>
      <c r="H110" s="5"/>
    </row>
    <row r="111" spans="1:8" ht="48" hidden="1">
      <c r="A111" s="1" t="s">
        <v>97</v>
      </c>
      <c r="B111" s="12" t="s">
        <v>158</v>
      </c>
      <c r="C111" s="54">
        <v>2657200</v>
      </c>
      <c r="D111" s="54">
        <v>2657200</v>
      </c>
      <c r="E111" s="54">
        <v>2657200</v>
      </c>
      <c r="F111" s="14">
        <f t="shared" si="6"/>
        <v>0</v>
      </c>
      <c r="G111" s="46">
        <f t="shared" si="7"/>
        <v>100</v>
      </c>
      <c r="H111" s="5"/>
    </row>
    <row r="112" spans="1:8" ht="96" hidden="1">
      <c r="A112" s="2" t="s">
        <v>159</v>
      </c>
      <c r="B112" s="12" t="s">
        <v>160</v>
      </c>
      <c r="C112" s="54">
        <v>2220600</v>
      </c>
      <c r="D112" s="54">
        <v>1842000</v>
      </c>
      <c r="E112" s="54">
        <v>1803361.76</v>
      </c>
      <c r="F112" s="14">
        <f t="shared" si="6"/>
        <v>-417238.24</v>
      </c>
      <c r="G112" s="46">
        <f t="shared" si="7"/>
        <v>81.21056291092498</v>
      </c>
      <c r="H112" s="5"/>
    </row>
    <row r="113" spans="1:8" ht="48" hidden="1">
      <c r="A113" s="34" t="s">
        <v>114</v>
      </c>
      <c r="B113" s="12" t="s">
        <v>161</v>
      </c>
      <c r="C113" s="54">
        <v>905200</v>
      </c>
      <c r="D113" s="54">
        <v>865200</v>
      </c>
      <c r="E113" s="54">
        <v>841032.99</v>
      </c>
      <c r="F113" s="14">
        <f t="shared" si="6"/>
        <v>-64167.01000000001</v>
      </c>
      <c r="G113" s="46">
        <f t="shared" si="7"/>
        <v>92.91128921785241</v>
      </c>
      <c r="H113" s="5"/>
    </row>
    <row r="114" spans="1:8" ht="60" hidden="1">
      <c r="A114" s="1" t="s">
        <v>224</v>
      </c>
      <c r="B114" s="12" t="s">
        <v>162</v>
      </c>
      <c r="C114" s="54">
        <v>4949900</v>
      </c>
      <c r="D114" s="54">
        <v>3899900</v>
      </c>
      <c r="E114" s="54">
        <v>3833629.88</v>
      </c>
      <c r="F114" s="14">
        <f t="shared" si="6"/>
        <v>-1116270.12</v>
      </c>
      <c r="G114" s="46">
        <f t="shared" si="7"/>
        <v>77.44863290167477</v>
      </c>
      <c r="H114" s="5"/>
    </row>
    <row r="115" spans="1:8" ht="60" hidden="1">
      <c r="A115" s="1" t="s">
        <v>113</v>
      </c>
      <c r="B115" s="12" t="s">
        <v>163</v>
      </c>
      <c r="C115" s="54">
        <v>146600</v>
      </c>
      <c r="D115" s="54">
        <v>116600</v>
      </c>
      <c r="E115" s="54">
        <v>95185.49</v>
      </c>
      <c r="F115" s="14">
        <f t="shared" si="6"/>
        <v>-51414.509999999995</v>
      </c>
      <c r="G115" s="46">
        <f t="shared" si="7"/>
        <v>64.9287107776262</v>
      </c>
      <c r="H115" s="5"/>
    </row>
    <row r="116" spans="1:8" ht="72" hidden="1">
      <c r="A116" s="35" t="s">
        <v>101</v>
      </c>
      <c r="B116" s="12" t="s">
        <v>164</v>
      </c>
      <c r="C116" s="54">
        <v>132300</v>
      </c>
      <c r="D116" s="54">
        <v>132300</v>
      </c>
      <c r="E116" s="54">
        <v>132300</v>
      </c>
      <c r="F116" s="14">
        <f t="shared" si="6"/>
        <v>0</v>
      </c>
      <c r="G116" s="46">
        <f t="shared" si="7"/>
        <v>100</v>
      </c>
      <c r="H116" s="5"/>
    </row>
    <row r="117" spans="1:8" ht="84" hidden="1">
      <c r="A117" s="4" t="s">
        <v>100</v>
      </c>
      <c r="B117" s="12" t="s">
        <v>165</v>
      </c>
      <c r="C117" s="54">
        <v>0</v>
      </c>
      <c r="D117" s="54">
        <v>47300</v>
      </c>
      <c r="E117" s="54">
        <v>47300</v>
      </c>
      <c r="F117" s="14">
        <f t="shared" si="6"/>
        <v>47300</v>
      </c>
      <c r="G117" s="46" t="e">
        <f t="shared" si="7"/>
        <v>#DIV/0!</v>
      </c>
      <c r="H117" s="5"/>
    </row>
    <row r="118" spans="1:8" ht="96" hidden="1">
      <c r="A118" s="1" t="s">
        <v>98</v>
      </c>
      <c r="B118" s="12" t="s">
        <v>166</v>
      </c>
      <c r="C118" s="54">
        <v>2500</v>
      </c>
      <c r="D118" s="54">
        <v>2500</v>
      </c>
      <c r="E118" s="54">
        <v>2500</v>
      </c>
      <c r="F118" s="14">
        <f t="shared" si="6"/>
        <v>0</v>
      </c>
      <c r="G118" s="46">
        <f t="shared" si="7"/>
        <v>100</v>
      </c>
      <c r="H118" s="5"/>
    </row>
    <row r="119" spans="1:8" ht="192" hidden="1">
      <c r="A119" s="2" t="s">
        <v>167</v>
      </c>
      <c r="B119" s="12" t="s">
        <v>168</v>
      </c>
      <c r="C119" s="54">
        <v>43800</v>
      </c>
      <c r="D119" s="54">
        <v>43800</v>
      </c>
      <c r="E119" s="54">
        <v>43800</v>
      </c>
      <c r="F119" s="14">
        <f t="shared" si="6"/>
        <v>0</v>
      </c>
      <c r="G119" s="46">
        <f t="shared" si="7"/>
        <v>100</v>
      </c>
      <c r="H119" s="5"/>
    </row>
    <row r="120" spans="1:8" ht="48" hidden="1">
      <c r="A120" s="1" t="s">
        <v>77</v>
      </c>
      <c r="B120" s="12" t="s">
        <v>169</v>
      </c>
      <c r="C120" s="54">
        <v>5856200</v>
      </c>
      <c r="D120" s="54">
        <v>5038200</v>
      </c>
      <c r="E120" s="54">
        <v>5031549</v>
      </c>
      <c r="F120" s="14">
        <f t="shared" si="6"/>
        <v>-824651</v>
      </c>
      <c r="G120" s="46">
        <f t="shared" si="7"/>
        <v>85.91832587684847</v>
      </c>
      <c r="H120" s="5"/>
    </row>
    <row r="121" spans="1:8" ht="72" hidden="1">
      <c r="A121" s="1" t="s">
        <v>225</v>
      </c>
      <c r="B121" s="12" t="s">
        <v>170</v>
      </c>
      <c r="C121" s="54">
        <v>450900</v>
      </c>
      <c r="D121" s="54">
        <v>105000</v>
      </c>
      <c r="E121" s="54">
        <v>105000</v>
      </c>
      <c r="F121" s="14">
        <f t="shared" si="6"/>
        <v>-345900</v>
      </c>
      <c r="G121" s="46">
        <f t="shared" si="7"/>
        <v>23.28675981370592</v>
      </c>
      <c r="H121" s="5"/>
    </row>
    <row r="122" spans="1:8" ht="60" hidden="1">
      <c r="A122" s="36" t="s">
        <v>226</v>
      </c>
      <c r="B122" s="12" t="s">
        <v>171</v>
      </c>
      <c r="C122" s="54">
        <v>44400</v>
      </c>
      <c r="D122" s="54">
        <v>44400</v>
      </c>
      <c r="E122" s="54">
        <v>44400</v>
      </c>
      <c r="F122" s="14">
        <f t="shared" si="6"/>
        <v>0</v>
      </c>
      <c r="G122" s="46">
        <f t="shared" si="7"/>
        <v>100</v>
      </c>
      <c r="H122" s="5"/>
    </row>
    <row r="123" spans="1:8" ht="60" hidden="1">
      <c r="A123" s="36" t="s">
        <v>227</v>
      </c>
      <c r="B123" s="12" t="s">
        <v>171</v>
      </c>
      <c r="C123" s="54">
        <v>207400</v>
      </c>
      <c r="D123" s="54">
        <v>437400</v>
      </c>
      <c r="E123" s="54">
        <v>437246</v>
      </c>
      <c r="F123" s="14">
        <f t="shared" si="6"/>
        <v>229846</v>
      </c>
      <c r="G123" s="46">
        <f t="shared" si="7"/>
        <v>210.82256509161041</v>
      </c>
      <c r="H123" s="5"/>
    </row>
    <row r="124" spans="1:8" ht="60" hidden="1">
      <c r="A124" s="1" t="s">
        <v>96</v>
      </c>
      <c r="B124" s="12" t="s">
        <v>172</v>
      </c>
      <c r="C124" s="54">
        <v>347700</v>
      </c>
      <c r="D124" s="54">
        <v>347700</v>
      </c>
      <c r="E124" s="54">
        <v>347700</v>
      </c>
      <c r="F124" s="14">
        <f t="shared" si="6"/>
        <v>0</v>
      </c>
      <c r="G124" s="46">
        <f t="shared" si="7"/>
        <v>100</v>
      </c>
      <c r="H124" s="5"/>
    </row>
    <row r="125" spans="1:8" ht="84" hidden="1">
      <c r="A125" s="1" t="s">
        <v>228</v>
      </c>
      <c r="B125" s="12" t="s">
        <v>229</v>
      </c>
      <c r="C125" s="54">
        <v>30500</v>
      </c>
      <c r="D125" s="54">
        <v>30500</v>
      </c>
      <c r="E125" s="54">
        <v>19585.9</v>
      </c>
      <c r="F125" s="14">
        <f t="shared" si="6"/>
        <v>-10914.099999999999</v>
      </c>
      <c r="G125" s="46">
        <f t="shared" si="7"/>
        <v>64.21606557377049</v>
      </c>
      <c r="H125" s="5"/>
    </row>
    <row r="126" spans="1:8" ht="36" hidden="1">
      <c r="A126" s="1" t="s">
        <v>74</v>
      </c>
      <c r="B126" s="12" t="s">
        <v>173</v>
      </c>
      <c r="C126" s="54">
        <v>2657600</v>
      </c>
      <c r="D126" s="54">
        <v>2657600</v>
      </c>
      <c r="E126" s="54">
        <v>1714966.07</v>
      </c>
      <c r="F126" s="14">
        <f t="shared" si="6"/>
        <v>-942633.9299999999</v>
      </c>
      <c r="G126" s="46">
        <f t="shared" si="7"/>
        <v>64.5306317730283</v>
      </c>
      <c r="H126" s="5"/>
    </row>
    <row r="127" spans="1:8" ht="48" hidden="1">
      <c r="A127" s="1" t="s">
        <v>230</v>
      </c>
      <c r="B127" s="12" t="s">
        <v>231</v>
      </c>
      <c r="C127" s="54">
        <v>751600</v>
      </c>
      <c r="D127" s="54">
        <v>733600</v>
      </c>
      <c r="E127" s="54">
        <v>733600</v>
      </c>
      <c r="F127" s="14">
        <f t="shared" si="6"/>
        <v>-18000</v>
      </c>
      <c r="G127" s="46">
        <f t="shared" si="7"/>
        <v>97.60510910058542</v>
      </c>
      <c r="H127" s="5"/>
    </row>
    <row r="128" spans="1:8" ht="12.75" hidden="1">
      <c r="A128" s="57" t="s">
        <v>6</v>
      </c>
      <c r="B128" s="12"/>
      <c r="C128" s="54">
        <f>C129</f>
        <v>133000</v>
      </c>
      <c r="D128" s="54">
        <f>D129</f>
        <v>68000</v>
      </c>
      <c r="E128" s="54">
        <f>E129</f>
        <v>45610.48</v>
      </c>
      <c r="F128" s="14">
        <f t="shared" si="6"/>
        <v>-87389.51999999999</v>
      </c>
      <c r="G128" s="46">
        <f t="shared" si="7"/>
        <v>34.293593984962406</v>
      </c>
      <c r="H128" s="5"/>
    </row>
    <row r="129" spans="1:8" ht="72" hidden="1">
      <c r="A129" s="3" t="s">
        <v>78</v>
      </c>
      <c r="B129" s="12" t="s">
        <v>174</v>
      </c>
      <c r="C129" s="54">
        <v>133000</v>
      </c>
      <c r="D129" s="54">
        <v>68000</v>
      </c>
      <c r="E129" s="54">
        <v>45610.48</v>
      </c>
      <c r="F129" s="14">
        <f t="shared" si="6"/>
        <v>-87389.51999999999</v>
      </c>
      <c r="G129" s="46">
        <f t="shared" si="7"/>
        <v>34.293593984962406</v>
      </c>
      <c r="H129" s="5"/>
    </row>
    <row r="130" spans="1:8" ht="12.75">
      <c r="A130" s="57" t="s">
        <v>7</v>
      </c>
      <c r="B130" s="12" t="s">
        <v>257</v>
      </c>
      <c r="C130" s="54">
        <f>C131+C132+C133</f>
        <v>2458000</v>
      </c>
      <c r="D130" s="54">
        <f>D131+D132+D133</f>
        <v>4654700</v>
      </c>
      <c r="E130" s="54">
        <f>E131+E132+E133</f>
        <v>4654700</v>
      </c>
      <c r="F130" s="14">
        <f t="shared" si="6"/>
        <v>2196700</v>
      </c>
      <c r="G130" s="46">
        <f t="shared" si="7"/>
        <v>189.3694060211554</v>
      </c>
      <c r="H130" s="5"/>
    </row>
    <row r="131" spans="1:8" ht="84" hidden="1">
      <c r="A131" s="3" t="s">
        <v>175</v>
      </c>
      <c r="B131" s="12" t="s">
        <v>176</v>
      </c>
      <c r="C131" s="54">
        <v>0</v>
      </c>
      <c r="D131" s="54">
        <v>34000</v>
      </c>
      <c r="E131" s="54">
        <v>34000</v>
      </c>
      <c r="F131" s="14">
        <f t="shared" si="6"/>
        <v>34000</v>
      </c>
      <c r="G131" s="46" t="e">
        <f t="shared" si="7"/>
        <v>#DIV/0!</v>
      </c>
      <c r="H131" s="5"/>
    </row>
    <row r="132" spans="1:8" ht="60" hidden="1">
      <c r="A132" s="3" t="s">
        <v>177</v>
      </c>
      <c r="B132" s="12" t="s">
        <v>178</v>
      </c>
      <c r="C132" s="54">
        <v>2090200</v>
      </c>
      <c r="D132" s="54">
        <v>4252900</v>
      </c>
      <c r="E132" s="54">
        <v>4252900</v>
      </c>
      <c r="F132" s="14">
        <f t="shared" si="6"/>
        <v>2162700</v>
      </c>
      <c r="G132" s="46">
        <f t="shared" si="7"/>
        <v>203.46856760118646</v>
      </c>
      <c r="H132" s="5"/>
    </row>
    <row r="133" spans="1:8" ht="60" hidden="1">
      <c r="A133" s="1" t="s">
        <v>69</v>
      </c>
      <c r="B133" s="12" t="s">
        <v>179</v>
      </c>
      <c r="C133" s="54">
        <v>367800</v>
      </c>
      <c r="D133" s="54">
        <v>367800</v>
      </c>
      <c r="E133" s="54">
        <v>367800</v>
      </c>
      <c r="F133" s="14">
        <f t="shared" si="6"/>
        <v>0</v>
      </c>
      <c r="G133" s="46">
        <f t="shared" si="7"/>
        <v>100</v>
      </c>
      <c r="H133" s="5"/>
    </row>
    <row r="134" spans="1:8" ht="36">
      <c r="A134" s="3" t="s">
        <v>232</v>
      </c>
      <c r="B134" s="37" t="s">
        <v>233</v>
      </c>
      <c r="C134" s="54">
        <f aca="true" t="shared" si="8" ref="C134:E135">C135</f>
        <v>0</v>
      </c>
      <c r="D134" s="54">
        <f t="shared" si="8"/>
        <v>-4820</v>
      </c>
      <c r="E134" s="54">
        <f t="shared" si="8"/>
        <v>-58420</v>
      </c>
      <c r="F134" s="14">
        <f t="shared" si="6"/>
        <v>-58420</v>
      </c>
      <c r="G134" s="46" t="e">
        <f t="shared" si="7"/>
        <v>#DIV/0!</v>
      </c>
      <c r="H134" s="5"/>
    </row>
    <row r="135" spans="1:8" ht="48" hidden="1">
      <c r="A135" s="3" t="s">
        <v>234</v>
      </c>
      <c r="B135" s="37" t="s">
        <v>235</v>
      </c>
      <c r="C135" s="54">
        <f t="shared" si="8"/>
        <v>0</v>
      </c>
      <c r="D135" s="54">
        <f t="shared" si="8"/>
        <v>-4820</v>
      </c>
      <c r="E135" s="54">
        <f t="shared" si="8"/>
        <v>-58420</v>
      </c>
      <c r="F135" s="14">
        <f>E135-C135</f>
        <v>-58420</v>
      </c>
      <c r="G135" s="46" t="e">
        <f>E135/C135*100</f>
        <v>#DIV/0!</v>
      </c>
      <c r="H135" s="5"/>
    </row>
    <row r="136" spans="1:8" ht="60" hidden="1">
      <c r="A136" s="1" t="s">
        <v>236</v>
      </c>
      <c r="B136" s="37" t="s">
        <v>237</v>
      </c>
      <c r="C136" s="54">
        <v>0</v>
      </c>
      <c r="D136" s="54">
        <v>-4820</v>
      </c>
      <c r="E136" s="54">
        <v>-58420</v>
      </c>
      <c r="F136" s="14">
        <f>E136-C136</f>
        <v>-58420</v>
      </c>
      <c r="G136" s="46" t="e">
        <f>E136/C136*100</f>
        <v>#DIV/0!</v>
      </c>
      <c r="H136" s="5"/>
    </row>
  </sheetData>
  <sheetProtection/>
  <mergeCells count="9">
    <mergeCell ref="A1:H1"/>
    <mergeCell ref="F3:F4"/>
    <mergeCell ref="G3:G4"/>
    <mergeCell ref="H15:H20"/>
    <mergeCell ref="H3:H4"/>
    <mergeCell ref="A3:A4"/>
    <mergeCell ref="B3:B4"/>
    <mergeCell ref="C3:E3"/>
    <mergeCell ref="A2:H2"/>
  </mergeCells>
  <printOptions/>
  <pageMargins left="0.31496062992125984" right="0" top="0.35433070866141736" bottom="0.1968503937007874" header="0" footer="0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Fin</cp:lastModifiedBy>
  <cp:lastPrinted>2019-03-07T17:51:58Z</cp:lastPrinted>
  <dcterms:created xsi:type="dcterms:W3CDTF">2007-11-14T13:29:26Z</dcterms:created>
  <dcterms:modified xsi:type="dcterms:W3CDTF">2019-03-14T08:15:18Z</dcterms:modified>
  <cp:category/>
  <cp:version/>
  <cp:contentType/>
  <cp:contentStatus/>
</cp:coreProperties>
</file>