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1010" tabRatio="909" activeTab="0"/>
  </bookViews>
  <sheets>
    <sheet name="изм по решениям" sheetId="1" r:id="rId1"/>
  </sheets>
  <definedNames/>
  <calcPr fullCalcOnLoad="1"/>
</workbook>
</file>

<file path=xl/sharedStrings.xml><?xml version="1.0" encoding="utf-8"?>
<sst xmlns="http://schemas.openxmlformats.org/spreadsheetml/2006/main" count="153" uniqueCount="139">
  <si>
    <t>Наименование получателя бюджетных средств</t>
  </si>
  <si>
    <t>Код администратора</t>
  </si>
  <si>
    <t>Доходы бюджета</t>
  </si>
  <si>
    <t>Расходы бюджета</t>
  </si>
  <si>
    <t>Изменения</t>
  </si>
  <si>
    <t>Дефицит</t>
  </si>
  <si>
    <t>Комитет финансов</t>
  </si>
  <si>
    <t>Итого доходов</t>
  </si>
  <si>
    <t>Итого расходов</t>
  </si>
  <si>
    <t>Администрация</t>
  </si>
  <si>
    <t>Безвозм. из бюджетов поселений</t>
  </si>
  <si>
    <t>Собственные доходы</t>
  </si>
  <si>
    <t>Образование</t>
  </si>
  <si>
    <t>Культура</t>
  </si>
  <si>
    <t>Возврат остатков</t>
  </si>
  <si>
    <t xml:space="preserve">Отклонение от первоначального решения </t>
  </si>
  <si>
    <t>Национальная оборона</t>
  </si>
  <si>
    <t>Счетная палата</t>
  </si>
  <si>
    <t>налоговые</t>
  </si>
  <si>
    <t>неналоговые</t>
  </si>
  <si>
    <t>Безвозмездные поступления из обл бюджета</t>
  </si>
  <si>
    <t>1.01.</t>
  </si>
  <si>
    <t>Налоги на прибыль, доходы</t>
  </si>
  <si>
    <t>1.03.</t>
  </si>
  <si>
    <t>Налоги на товары (работы, услуги), реализуемые на территории РФ</t>
  </si>
  <si>
    <t>1.05.</t>
  </si>
  <si>
    <t>Налоги на совокупный доход</t>
  </si>
  <si>
    <t>1.08.</t>
  </si>
  <si>
    <t>Государственная пошлина</t>
  </si>
  <si>
    <t>1.11.</t>
  </si>
  <si>
    <t>Доходы от использования имущества, находящегося в муниципальной. Собственности</t>
  </si>
  <si>
    <t>1.12.</t>
  </si>
  <si>
    <t>Платежи при пользовании природными ресурсами</t>
  </si>
  <si>
    <t>1.14.</t>
  </si>
  <si>
    <t xml:space="preserve">Доходы от продажи материальных и нематериальных активов </t>
  </si>
  <si>
    <t>1.16.</t>
  </si>
  <si>
    <t>Штрафы, санкции, возмещения ущерба</t>
  </si>
  <si>
    <t>2.02.01.</t>
  </si>
  <si>
    <t>Дотации</t>
  </si>
  <si>
    <t>2.02.02.</t>
  </si>
  <si>
    <t>Субсидии</t>
  </si>
  <si>
    <t>2.02.03.</t>
  </si>
  <si>
    <t>Субвенции</t>
  </si>
  <si>
    <t>2.02.04.</t>
  </si>
  <si>
    <t>Отдел образования</t>
  </si>
  <si>
    <t>Отдел культуры</t>
  </si>
  <si>
    <t>Общегосударственные вопросы</t>
  </si>
  <si>
    <t>01.02.</t>
  </si>
  <si>
    <t>Функционирование высшего должностного лица субъекта Российской Федерации и муниципального образования</t>
  </si>
  <si>
    <t>01.04.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</si>
  <si>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</si>
  <si>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01.05.</t>
  </si>
  <si>
    <t>Судебная система</t>
  </si>
  <si>
    <t>01.06.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</si>
  <si>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</si>
  <si>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01.11.</t>
  </si>
  <si>
    <t>Резервные фонды</t>
  </si>
  <si>
    <t>01.13.</t>
  </si>
  <si>
    <t>Другие общегосударственные вопросы</t>
  </si>
  <si>
    <t>0203.</t>
  </si>
  <si>
    <t>Мобилизационная и вневойсковая подготовка</t>
  </si>
  <si>
    <t>04.05.</t>
  </si>
  <si>
    <t>Сельское хозяйство и рыболовство</t>
  </si>
  <si>
    <t>04.09.</t>
  </si>
  <si>
    <t>Дорожное хозяйство (дорожные фонды)</t>
  </si>
  <si>
    <t>04.10.</t>
  </si>
  <si>
    <t>Связь и информатика</t>
  </si>
  <si>
    <t>04.12.</t>
  </si>
  <si>
    <t>Другие вопросы в области национальной экономики</t>
  </si>
  <si>
    <t>05.01.</t>
  </si>
  <si>
    <t>Жилищное хозяйство</t>
  </si>
  <si>
    <t>05.02.</t>
  </si>
  <si>
    <t>Коммунальное  хозяйство</t>
  </si>
  <si>
    <t>07.01.</t>
  </si>
  <si>
    <t>Дошкольное образование</t>
  </si>
  <si>
    <t>07.02.</t>
  </si>
  <si>
    <t>Общее образование</t>
  </si>
  <si>
    <t>07.03.</t>
  </si>
  <si>
    <t>Дополнительное образование детей</t>
  </si>
  <si>
    <t>07.07.</t>
  </si>
  <si>
    <t>Молодежная политика</t>
  </si>
  <si>
    <t>07.09.</t>
  </si>
  <si>
    <t>Другие вопросы в области образования</t>
  </si>
  <si>
    <t>Культура, кинематография</t>
  </si>
  <si>
    <t>08.01.</t>
  </si>
  <si>
    <t>08.04.</t>
  </si>
  <si>
    <t>10.01.</t>
  </si>
  <si>
    <t>Пенсионное обеспечение</t>
  </si>
  <si>
    <t>10.03.</t>
  </si>
  <si>
    <t>Социальное обеспечение населения</t>
  </si>
  <si>
    <t>10.04.</t>
  </si>
  <si>
    <t>Охрана семьи и детства</t>
  </si>
  <si>
    <t>11.01.</t>
  </si>
  <si>
    <t>Физическая культура</t>
  </si>
  <si>
    <t>13.01.</t>
  </si>
  <si>
    <t>Обслуживание государственного внутреннего и муниципального долга</t>
  </si>
  <si>
    <t>14.01.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</si>
  <si>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</si>
  <si>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</si>
  <si>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</si>
  <si>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</si>
  <si>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</si>
  <si>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</si>
  <si>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</si>
  <si>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</si>
  <si>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УСН</t>
  </si>
  <si>
    <t>Единый сельхозналог</t>
  </si>
  <si>
    <t>Аренда земли</t>
  </si>
  <si>
    <t>Найм</t>
  </si>
  <si>
    <t>Продажа земельных участков</t>
  </si>
  <si>
    <t>Иные межбюджетные трансферты обл</t>
  </si>
  <si>
    <t>04.08.</t>
  </si>
  <si>
    <t>транспорт</t>
  </si>
  <si>
    <t>Продажа имущества</t>
  </si>
  <si>
    <t>Иные поступления</t>
  </si>
  <si>
    <t>Патент</t>
  </si>
  <si>
    <t>Проект Решения  от 10.11.21 №б/н</t>
  </si>
  <si>
    <t>Внесение изменений в Решение Думы Поддорского муниципального района от 15.12.2021 №94 "О бюджете муниципального района на 2022 год и на плановый период 2023 и 2024 годов"</t>
  </si>
  <si>
    <t>Решение  от 15.12.21 №94</t>
  </si>
  <si>
    <t>+</t>
  </si>
  <si>
    <t>Решение  от 25.01.22 №111</t>
  </si>
  <si>
    <t>Решение  от 24.02.22 №115</t>
  </si>
  <si>
    <t>Решение  от 30.03.22 №124</t>
  </si>
  <si>
    <t>Решение  от 26.04.22 №132</t>
  </si>
  <si>
    <t>Решение  от 24.05.22 №136</t>
  </si>
  <si>
    <t>Решение  от 28.06.22 №142</t>
  </si>
  <si>
    <t>06.05.</t>
  </si>
  <si>
    <t>Другие вопросы в области охраны окружающей среды</t>
  </si>
  <si>
    <t xml:space="preserve"> охрана окружающей среды</t>
  </si>
  <si>
    <t>Решение  от 26.07.22 №151</t>
  </si>
  <si>
    <t>Решение  от 23.08.22 №157</t>
  </si>
  <si>
    <t>03.10.</t>
  </si>
  <si>
    <t>Защита населения и территории от чрезвычайных ситуаций природного и техногенного характера, пожарная безопасность</t>
  </si>
  <si>
    <t>Решение  от 27.09.22 №161</t>
  </si>
  <si>
    <t>Решение  от 25.10.22 №166</t>
  </si>
  <si>
    <t>Решение  от 29.11.22 №175</t>
  </si>
  <si>
    <t>Решение  от 27.12.22 №186</t>
  </si>
  <si>
    <t>Выплата по распоряжению  от 30.12.22 № и от 30.12.22 №</t>
  </si>
  <si>
    <t>РОСПИСЬ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</si>
</sst>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00000\-0000"/>
    <numFmt numFmtId="176" formatCode="mmm/yyyy"/>
    <numFmt numFmtId="177" formatCode="[$-FC19]d\ mmmm\ yyyy\ &quot;г.&quot;"/>
    <numFmt numFmtId="178" formatCode="#,##0.00\ _₽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name val="Arial Cyr"/>
      <family val="0"/>
    </font>
    <font>
      <i/>
      <sz val="7"/>
      <name val="Arial"/>
      <family val="2"/>
    </font>
    <font>
      <i/>
      <sz val="8"/>
      <name val="Times New Roman"/>
      <family val="1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8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3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174" fontId="59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74" fontId="11" fillId="0" borderId="10" xfId="0" applyNumberFormat="1" applyFont="1" applyFill="1" applyBorder="1" applyAlignment="1">
      <alignment/>
    </xf>
    <xf numFmtId="174" fontId="14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6" borderId="0" xfId="0" applyFill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6" fillId="0" borderId="0" xfId="0" applyFont="1" applyAlignment="1">
      <alignment/>
    </xf>
    <xf numFmtId="174" fontId="60" fillId="0" borderId="10" xfId="0" applyNumberFormat="1" applyFont="1" applyFill="1" applyBorder="1" applyAlignment="1">
      <alignment horizontal="right"/>
    </xf>
    <xf numFmtId="174" fontId="8" fillId="0" borderId="11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174" fontId="8" fillId="0" borderId="13" xfId="0" applyNumberFormat="1" applyFont="1" applyFill="1" applyBorder="1" applyAlignment="1">
      <alignment horizontal="right" wrapText="1"/>
    </xf>
    <xf numFmtId="174" fontId="7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1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174" fontId="8" fillId="0" borderId="13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0" fillId="0" borderId="10" xfId="0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178" fontId="0" fillId="0" borderId="10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174" fontId="9" fillId="0" borderId="10" xfId="0" applyNumberFormat="1" applyFont="1" applyFill="1" applyBorder="1" applyAlignment="1">
      <alignment horizontal="right"/>
    </xf>
    <xf numFmtId="174" fontId="10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0"/>
  <sheetViews>
    <sheetView tabSelected="1" zoomScalePageLayoutView="0" workbookViewId="0" topLeftCell="A64">
      <pane xSplit="2" topLeftCell="P1" activePane="topRight" state="frozen"/>
      <selection pane="topLeft" activeCell="A4" sqref="A4"/>
      <selection pane="topRight" activeCell="AF4" sqref="AF4"/>
    </sheetView>
  </sheetViews>
  <sheetFormatPr defaultColWidth="9.00390625" defaultRowHeight="12.75"/>
  <cols>
    <col min="1" max="1" width="7.00390625" style="11" customWidth="1"/>
    <col min="2" max="2" width="20.75390625" style="11" customWidth="1"/>
    <col min="3" max="3" width="13.375" style="11" customWidth="1"/>
    <col min="4" max="4" width="13.125" style="19" customWidth="1"/>
    <col min="5" max="5" width="0.2421875" style="11" hidden="1" customWidth="1"/>
    <col min="6" max="6" width="12.875" style="11" customWidth="1"/>
    <col min="7" max="7" width="11.00390625" style="11" hidden="1" customWidth="1"/>
    <col min="8" max="8" width="13.00390625" style="11" customWidth="1"/>
    <col min="9" max="9" width="0.12890625" style="11" hidden="1" customWidth="1"/>
    <col min="10" max="10" width="12.875" style="11" customWidth="1"/>
    <col min="11" max="11" width="11.875" style="11" hidden="1" customWidth="1"/>
    <col min="12" max="12" width="12.75390625" style="11" customWidth="1"/>
    <col min="13" max="13" width="11.375" style="11" hidden="1" customWidth="1"/>
    <col min="14" max="14" width="12.75390625" style="11" customWidth="1"/>
    <col min="15" max="15" width="12.375" style="11" hidden="1" customWidth="1"/>
    <col min="16" max="16" width="13.00390625" style="11" customWidth="1"/>
    <col min="17" max="17" width="12.875" style="11" hidden="1" customWidth="1"/>
    <col min="18" max="18" width="13.125" style="11" customWidth="1"/>
    <col min="19" max="19" width="0.12890625" style="11" hidden="1" customWidth="1"/>
    <col min="20" max="20" width="12.75390625" style="11" customWidth="1"/>
    <col min="21" max="21" width="11.00390625" style="11" hidden="1" customWidth="1"/>
    <col min="22" max="22" width="13.25390625" style="11" customWidth="1"/>
    <col min="23" max="23" width="11.00390625" style="11" hidden="1" customWidth="1"/>
    <col min="24" max="24" width="13.00390625" style="11" customWidth="1"/>
    <col min="25" max="25" width="11.375" style="11" hidden="1" customWidth="1"/>
    <col min="26" max="26" width="12.75390625" style="11" customWidth="1"/>
    <col min="27" max="27" width="13.25390625" style="11" hidden="1" customWidth="1"/>
    <col min="28" max="28" width="16.125" style="11" customWidth="1"/>
    <col min="29" max="29" width="14.00390625" style="11" hidden="1" customWidth="1"/>
    <col min="30" max="30" width="2.375" style="11" customWidth="1"/>
    <col min="31" max="31" width="15.00390625" style="11" customWidth="1"/>
    <col min="32" max="32" width="13.875" style="11" customWidth="1"/>
    <col min="33" max="33" width="12.875" style="11" customWidth="1"/>
    <col min="34" max="35" width="9.125" style="11" customWidth="1"/>
  </cols>
  <sheetData>
    <row r="1" spans="1:28" ht="12.75">
      <c r="A1" s="10"/>
      <c r="B1" s="10"/>
      <c r="C1" s="10"/>
      <c r="D1" s="17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35" s="20" customFormat="1" ht="12.75">
      <c r="A2" s="17"/>
      <c r="B2" s="18" t="s">
        <v>117</v>
      </c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9"/>
      <c r="AD2" s="19"/>
      <c r="AE2" s="19"/>
      <c r="AF2" s="19"/>
      <c r="AG2" s="19"/>
      <c r="AH2" s="19"/>
      <c r="AI2" s="19"/>
    </row>
    <row r="3" spans="1:28" ht="12.75">
      <c r="A3" s="10"/>
      <c r="B3" s="10"/>
      <c r="C3" s="10"/>
      <c r="D3" s="1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32" ht="45" customHeight="1">
      <c r="A4" s="3"/>
      <c r="B4" s="3"/>
      <c r="C4" s="22" t="s">
        <v>116</v>
      </c>
      <c r="D4" s="22" t="s">
        <v>118</v>
      </c>
      <c r="E4" s="22" t="s">
        <v>4</v>
      </c>
      <c r="F4" s="22" t="s">
        <v>120</v>
      </c>
      <c r="G4" s="22" t="s">
        <v>4</v>
      </c>
      <c r="H4" s="22" t="s">
        <v>121</v>
      </c>
      <c r="I4" s="22" t="s">
        <v>4</v>
      </c>
      <c r="J4" s="22" t="s">
        <v>122</v>
      </c>
      <c r="K4" s="22" t="s">
        <v>4</v>
      </c>
      <c r="L4" s="22" t="s">
        <v>123</v>
      </c>
      <c r="M4" s="22" t="s">
        <v>4</v>
      </c>
      <c r="N4" s="22" t="s">
        <v>124</v>
      </c>
      <c r="O4" s="22" t="s">
        <v>4</v>
      </c>
      <c r="P4" s="22" t="s">
        <v>125</v>
      </c>
      <c r="Q4" s="22" t="s">
        <v>4</v>
      </c>
      <c r="R4" s="22" t="s">
        <v>129</v>
      </c>
      <c r="S4" s="22" t="s">
        <v>4</v>
      </c>
      <c r="T4" s="22" t="s">
        <v>130</v>
      </c>
      <c r="U4" s="22" t="s">
        <v>4</v>
      </c>
      <c r="V4" s="22" t="s">
        <v>133</v>
      </c>
      <c r="W4" s="22" t="s">
        <v>4</v>
      </c>
      <c r="X4" s="22" t="s">
        <v>134</v>
      </c>
      <c r="Y4" s="22" t="s">
        <v>4</v>
      </c>
      <c r="Z4" s="22" t="s">
        <v>135</v>
      </c>
      <c r="AA4" s="22" t="s">
        <v>4</v>
      </c>
      <c r="AB4" s="22" t="s">
        <v>136</v>
      </c>
      <c r="AC4" s="22" t="s">
        <v>15</v>
      </c>
      <c r="AE4" s="49" t="s">
        <v>137</v>
      </c>
      <c r="AF4" s="39" t="s">
        <v>138</v>
      </c>
    </row>
    <row r="5" spans="1:32" ht="12.75">
      <c r="A5" s="3"/>
      <c r="B5" s="4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50"/>
      <c r="AE5" s="37"/>
      <c r="AF5" s="9"/>
    </row>
    <row r="6" spans="1:35" s="1" customFormat="1" ht="12.75">
      <c r="A6" s="4"/>
      <c r="B6" s="4" t="s">
        <v>11</v>
      </c>
      <c r="C6" s="7">
        <f>C7+C15</f>
        <v>31574580</v>
      </c>
      <c r="D6" s="7">
        <f>D7+D15</f>
        <v>31574580</v>
      </c>
      <c r="E6" s="7">
        <f aca="true" t="shared" si="0" ref="E6:E30">F6-D6</f>
        <v>0</v>
      </c>
      <c r="F6" s="7">
        <f>F7+F15</f>
        <v>31574580</v>
      </c>
      <c r="G6" s="7">
        <f aca="true" t="shared" si="1" ref="G6:G30">H6-F6</f>
        <v>0</v>
      </c>
      <c r="H6" s="7">
        <f>H7+H15</f>
        <v>31574580</v>
      </c>
      <c r="I6" s="7">
        <f aca="true" t="shared" si="2" ref="I6:I30">J6-H6</f>
        <v>0</v>
      </c>
      <c r="J6" s="7">
        <f>J7+J15</f>
        <v>31574580</v>
      </c>
      <c r="K6" s="7">
        <f aca="true" t="shared" si="3" ref="K6:K30">L6-J6</f>
        <v>0</v>
      </c>
      <c r="L6" s="7">
        <f>L7+L15</f>
        <v>31574580</v>
      </c>
      <c r="M6" s="7">
        <f aca="true" t="shared" si="4" ref="M6:M30">N6-L6</f>
        <v>0</v>
      </c>
      <c r="N6" s="7">
        <f>N7+N15</f>
        <v>31574580</v>
      </c>
      <c r="O6" s="7">
        <f aca="true" t="shared" si="5" ref="O6:O30">P6-N6</f>
        <v>0</v>
      </c>
      <c r="P6" s="7">
        <f>P7+P15</f>
        <v>31574580</v>
      </c>
      <c r="Q6" s="7">
        <f aca="true" t="shared" si="6" ref="Q6:Q30">R6-P6</f>
        <v>0</v>
      </c>
      <c r="R6" s="7">
        <f>R7+R15</f>
        <v>31574580</v>
      </c>
      <c r="S6" s="7">
        <f aca="true" t="shared" si="7" ref="S6:S30">T6-R6</f>
        <v>0</v>
      </c>
      <c r="T6" s="7">
        <f>T7+T15</f>
        <v>31574580</v>
      </c>
      <c r="U6" s="7">
        <f aca="true" t="shared" si="8" ref="U6:U30">V6-T6</f>
        <v>0</v>
      </c>
      <c r="V6" s="7">
        <f>V7+V15</f>
        <v>31574580</v>
      </c>
      <c r="W6" s="7">
        <f aca="true" t="shared" si="9" ref="W6:W30">X6-V6</f>
        <v>0</v>
      </c>
      <c r="X6" s="7">
        <f>X7+X15</f>
        <v>31574580</v>
      </c>
      <c r="Y6" s="7">
        <f aca="true" t="shared" si="10" ref="Y6:Y30">Z6-X6</f>
        <v>0</v>
      </c>
      <c r="Z6" s="7">
        <f>Z7+Z15</f>
        <v>31574580</v>
      </c>
      <c r="AA6" s="7">
        <f aca="true" t="shared" si="11" ref="AA6:AA30">AB6-Z6</f>
        <v>5112500</v>
      </c>
      <c r="AB6" s="7">
        <f>AB7+AB15</f>
        <v>36687080</v>
      </c>
      <c r="AC6" s="7">
        <f>AB6-D6</f>
        <v>5112500</v>
      </c>
      <c r="AD6" s="51"/>
      <c r="AE6" s="52"/>
      <c r="AF6" s="7">
        <f>AF7+AF15</f>
        <v>36687080</v>
      </c>
      <c r="AG6" s="51"/>
      <c r="AH6" s="51"/>
      <c r="AI6" s="51"/>
    </row>
    <row r="7" spans="1:32" ht="12.75">
      <c r="A7" s="3"/>
      <c r="B7" s="3" t="s">
        <v>18</v>
      </c>
      <c r="C7" s="8">
        <f>C8+C9+C10+C14</f>
        <v>30383980</v>
      </c>
      <c r="D7" s="8">
        <f>D8+D9+D10+D14</f>
        <v>30383980</v>
      </c>
      <c r="E7" s="7">
        <f t="shared" si="0"/>
        <v>0</v>
      </c>
      <c r="F7" s="8">
        <f>F8+F9+F10+F14</f>
        <v>30383980</v>
      </c>
      <c r="G7" s="7">
        <f t="shared" si="1"/>
        <v>0</v>
      </c>
      <c r="H7" s="8">
        <f>H8+H9+H10+H14</f>
        <v>30383980</v>
      </c>
      <c r="I7" s="7">
        <f t="shared" si="2"/>
        <v>0</v>
      </c>
      <c r="J7" s="8">
        <f>J8+J9+J10+J14</f>
        <v>30383980</v>
      </c>
      <c r="K7" s="7">
        <f t="shared" si="3"/>
        <v>0</v>
      </c>
      <c r="L7" s="8">
        <f>L8+L9+L10+L14</f>
        <v>30383980</v>
      </c>
      <c r="M7" s="7">
        <f t="shared" si="4"/>
        <v>0</v>
      </c>
      <c r="N7" s="8">
        <f>N8+N9+N10+N14</f>
        <v>30383980</v>
      </c>
      <c r="O7" s="7">
        <f t="shared" si="5"/>
        <v>0</v>
      </c>
      <c r="P7" s="8">
        <f>P8+P9+P10+P14</f>
        <v>30383980</v>
      </c>
      <c r="Q7" s="7">
        <f t="shared" si="6"/>
        <v>0</v>
      </c>
      <c r="R7" s="8">
        <f>R8+R9+R10+R14</f>
        <v>30383980</v>
      </c>
      <c r="S7" s="7">
        <f t="shared" si="7"/>
        <v>0</v>
      </c>
      <c r="T7" s="8">
        <f>T8+T9+T10+T14</f>
        <v>30383980</v>
      </c>
      <c r="U7" s="7">
        <f t="shared" si="8"/>
        <v>0</v>
      </c>
      <c r="V7" s="8">
        <f>V8+V9+V10+V14</f>
        <v>30383980</v>
      </c>
      <c r="W7" s="7">
        <f t="shared" si="9"/>
        <v>0</v>
      </c>
      <c r="X7" s="8">
        <f>X8+X9+X10+X14</f>
        <v>30383980</v>
      </c>
      <c r="Y7" s="7">
        <f t="shared" si="10"/>
        <v>0</v>
      </c>
      <c r="Z7" s="8">
        <f>Z8+Z9+Z10+Z14</f>
        <v>30383980</v>
      </c>
      <c r="AA7" s="7">
        <f t="shared" si="11"/>
        <v>4880600</v>
      </c>
      <c r="AB7" s="8">
        <f>AB8+AB9+AB10+AB14</f>
        <v>35264580</v>
      </c>
      <c r="AC7" s="7">
        <f aca="true" t="shared" si="12" ref="AC7:AC32">AB7-D7</f>
        <v>4880600</v>
      </c>
      <c r="AE7" s="37"/>
      <c r="AF7" s="8">
        <f>AF8+AF9+AF10+AF14</f>
        <v>35264580</v>
      </c>
    </row>
    <row r="8" spans="1:32" ht="14.25" customHeight="1">
      <c r="A8" s="3" t="s">
        <v>21</v>
      </c>
      <c r="B8" s="23" t="s">
        <v>22</v>
      </c>
      <c r="C8" s="8">
        <v>23314700</v>
      </c>
      <c r="D8" s="8">
        <v>23314700</v>
      </c>
      <c r="E8" s="7">
        <f t="shared" si="0"/>
        <v>0</v>
      </c>
      <c r="F8" s="8">
        <v>23314700</v>
      </c>
      <c r="G8" s="7">
        <f t="shared" si="1"/>
        <v>0</v>
      </c>
      <c r="H8" s="8">
        <v>23314700</v>
      </c>
      <c r="I8" s="7">
        <f t="shared" si="2"/>
        <v>0</v>
      </c>
      <c r="J8" s="8">
        <v>23314700</v>
      </c>
      <c r="K8" s="7">
        <f t="shared" si="3"/>
        <v>0</v>
      </c>
      <c r="L8" s="8">
        <v>23314700</v>
      </c>
      <c r="M8" s="7">
        <f t="shared" si="4"/>
        <v>0</v>
      </c>
      <c r="N8" s="8">
        <v>23314700</v>
      </c>
      <c r="O8" s="7">
        <f t="shared" si="5"/>
        <v>0</v>
      </c>
      <c r="P8" s="8">
        <v>23314700</v>
      </c>
      <c r="Q8" s="7">
        <f t="shared" si="6"/>
        <v>0</v>
      </c>
      <c r="R8" s="8">
        <v>23314700</v>
      </c>
      <c r="S8" s="7">
        <f t="shared" si="7"/>
        <v>0</v>
      </c>
      <c r="T8" s="8">
        <v>23314700</v>
      </c>
      <c r="U8" s="7">
        <f t="shared" si="8"/>
        <v>0</v>
      </c>
      <c r="V8" s="8">
        <v>23314700</v>
      </c>
      <c r="W8" s="7">
        <f t="shared" si="9"/>
        <v>0</v>
      </c>
      <c r="X8" s="8">
        <v>23314700</v>
      </c>
      <c r="Y8" s="7">
        <f t="shared" si="10"/>
        <v>0</v>
      </c>
      <c r="Z8" s="8">
        <v>23314700</v>
      </c>
      <c r="AA8" s="7">
        <f t="shared" si="11"/>
        <v>3472000</v>
      </c>
      <c r="AB8" s="8">
        <v>26786700</v>
      </c>
      <c r="AC8" s="7">
        <f t="shared" si="12"/>
        <v>3472000</v>
      </c>
      <c r="AE8" s="37"/>
      <c r="AF8" s="7">
        <f aca="true" t="shared" si="13" ref="AF8:AF31">AB8+AE8</f>
        <v>26786700</v>
      </c>
    </row>
    <row r="9" spans="1:32" ht="32.25" customHeight="1">
      <c r="A9" s="3" t="s">
        <v>23</v>
      </c>
      <c r="B9" s="23" t="s">
        <v>24</v>
      </c>
      <c r="C9" s="8">
        <v>3823880</v>
      </c>
      <c r="D9" s="8">
        <v>3823880</v>
      </c>
      <c r="E9" s="7">
        <f t="shared" si="0"/>
        <v>0</v>
      </c>
      <c r="F9" s="8">
        <v>3823880</v>
      </c>
      <c r="G9" s="7">
        <f t="shared" si="1"/>
        <v>0</v>
      </c>
      <c r="H9" s="8">
        <v>3823880</v>
      </c>
      <c r="I9" s="7">
        <f t="shared" si="2"/>
        <v>0</v>
      </c>
      <c r="J9" s="8">
        <v>3823880</v>
      </c>
      <c r="K9" s="7">
        <f t="shared" si="3"/>
        <v>0</v>
      </c>
      <c r="L9" s="8">
        <v>3823880</v>
      </c>
      <c r="M9" s="7">
        <f t="shared" si="4"/>
        <v>0</v>
      </c>
      <c r="N9" s="8">
        <v>3823880</v>
      </c>
      <c r="O9" s="7">
        <f t="shared" si="5"/>
        <v>0</v>
      </c>
      <c r="P9" s="8">
        <v>3823880</v>
      </c>
      <c r="Q9" s="7">
        <f t="shared" si="6"/>
        <v>0</v>
      </c>
      <c r="R9" s="8">
        <v>3823880</v>
      </c>
      <c r="S9" s="7">
        <f t="shared" si="7"/>
        <v>0</v>
      </c>
      <c r="T9" s="8">
        <v>3823880</v>
      </c>
      <c r="U9" s="7">
        <f t="shared" si="8"/>
        <v>0</v>
      </c>
      <c r="V9" s="8">
        <v>3823880</v>
      </c>
      <c r="W9" s="7">
        <f t="shared" si="9"/>
        <v>0</v>
      </c>
      <c r="X9" s="8">
        <v>3823880</v>
      </c>
      <c r="Y9" s="7">
        <f t="shared" si="10"/>
        <v>0</v>
      </c>
      <c r="Z9" s="8">
        <v>3823880</v>
      </c>
      <c r="AA9" s="7">
        <f t="shared" si="11"/>
        <v>0</v>
      </c>
      <c r="AB9" s="8">
        <v>3823880</v>
      </c>
      <c r="AC9" s="7">
        <f t="shared" si="12"/>
        <v>0</v>
      </c>
      <c r="AE9" s="37"/>
      <c r="AF9" s="7">
        <f t="shared" si="13"/>
        <v>3823880</v>
      </c>
    </row>
    <row r="10" spans="1:32" ht="24" customHeight="1">
      <c r="A10" s="3" t="s">
        <v>25</v>
      </c>
      <c r="B10" s="23" t="s">
        <v>26</v>
      </c>
      <c r="C10" s="8">
        <f>C11+C12+C13</f>
        <v>2947400</v>
      </c>
      <c r="D10" s="8">
        <f>D11+D12+D13</f>
        <v>2947400</v>
      </c>
      <c r="E10" s="7">
        <f t="shared" si="0"/>
        <v>0</v>
      </c>
      <c r="F10" s="8">
        <f>F11+F12+F13</f>
        <v>2947400</v>
      </c>
      <c r="G10" s="7">
        <f t="shared" si="1"/>
        <v>0</v>
      </c>
      <c r="H10" s="8">
        <f>H11+H12+H13</f>
        <v>2947400</v>
      </c>
      <c r="I10" s="7">
        <f t="shared" si="2"/>
        <v>0</v>
      </c>
      <c r="J10" s="8">
        <f>J11+J12+J13</f>
        <v>2947400</v>
      </c>
      <c r="K10" s="7">
        <f t="shared" si="3"/>
        <v>0</v>
      </c>
      <c r="L10" s="8">
        <f>L11+L12+L13</f>
        <v>2947400</v>
      </c>
      <c r="M10" s="7">
        <f t="shared" si="4"/>
        <v>0</v>
      </c>
      <c r="N10" s="8">
        <f>N11+N12+N13</f>
        <v>2947400</v>
      </c>
      <c r="O10" s="7">
        <f t="shared" si="5"/>
        <v>0</v>
      </c>
      <c r="P10" s="8">
        <f>P11+P12+P13</f>
        <v>2947400</v>
      </c>
      <c r="Q10" s="7">
        <f t="shared" si="6"/>
        <v>0</v>
      </c>
      <c r="R10" s="8">
        <f>R11+R12+R13</f>
        <v>2947400</v>
      </c>
      <c r="S10" s="7">
        <f t="shared" si="7"/>
        <v>0</v>
      </c>
      <c r="T10" s="8">
        <f>T11+T12+T13</f>
        <v>2947400</v>
      </c>
      <c r="U10" s="7">
        <f t="shared" si="8"/>
        <v>0</v>
      </c>
      <c r="V10" s="8">
        <f>V11+V12+V13</f>
        <v>2947400</v>
      </c>
      <c r="W10" s="7">
        <f t="shared" si="9"/>
        <v>0</v>
      </c>
      <c r="X10" s="8">
        <f>X11+X12+X13</f>
        <v>2947400</v>
      </c>
      <c r="Y10" s="7">
        <f t="shared" si="10"/>
        <v>0</v>
      </c>
      <c r="Z10" s="8">
        <f>Z11+Z12+Z13</f>
        <v>2947400</v>
      </c>
      <c r="AA10" s="7">
        <f t="shared" si="11"/>
        <v>1372600</v>
      </c>
      <c r="AB10" s="8">
        <f>AB11+AB12+AB13</f>
        <v>4320000</v>
      </c>
      <c r="AC10" s="7">
        <f t="shared" si="12"/>
        <v>1372600</v>
      </c>
      <c r="AE10" s="37"/>
      <c r="AF10" s="7">
        <f t="shared" si="13"/>
        <v>4320000</v>
      </c>
    </row>
    <row r="11" spans="1:35" s="31" customFormat="1" ht="24" customHeight="1">
      <c r="A11" s="29"/>
      <c r="B11" s="30" t="s">
        <v>105</v>
      </c>
      <c r="C11" s="53">
        <v>2573200</v>
      </c>
      <c r="D11" s="53">
        <v>2573200</v>
      </c>
      <c r="E11" s="7">
        <f t="shared" si="0"/>
        <v>0</v>
      </c>
      <c r="F11" s="53">
        <v>2573200</v>
      </c>
      <c r="G11" s="7">
        <f t="shared" si="1"/>
        <v>0</v>
      </c>
      <c r="H11" s="53">
        <v>2573200</v>
      </c>
      <c r="I11" s="7">
        <f t="shared" si="2"/>
        <v>0</v>
      </c>
      <c r="J11" s="53">
        <v>2573200</v>
      </c>
      <c r="K11" s="7">
        <f t="shared" si="3"/>
        <v>0</v>
      </c>
      <c r="L11" s="53">
        <v>2573200</v>
      </c>
      <c r="M11" s="7">
        <f t="shared" si="4"/>
        <v>0</v>
      </c>
      <c r="N11" s="53">
        <v>2573200</v>
      </c>
      <c r="O11" s="7">
        <f t="shared" si="5"/>
        <v>0</v>
      </c>
      <c r="P11" s="53">
        <v>2573200</v>
      </c>
      <c r="Q11" s="7">
        <f t="shared" si="6"/>
        <v>0</v>
      </c>
      <c r="R11" s="53">
        <v>2573200</v>
      </c>
      <c r="S11" s="7">
        <f t="shared" si="7"/>
        <v>0</v>
      </c>
      <c r="T11" s="53">
        <v>2573200</v>
      </c>
      <c r="U11" s="7">
        <f t="shared" si="8"/>
        <v>0</v>
      </c>
      <c r="V11" s="53">
        <v>2573200</v>
      </c>
      <c r="W11" s="7">
        <f t="shared" si="9"/>
        <v>0</v>
      </c>
      <c r="X11" s="53">
        <v>2573200</v>
      </c>
      <c r="Y11" s="7">
        <f t="shared" si="10"/>
        <v>0</v>
      </c>
      <c r="Z11" s="53">
        <v>2573200</v>
      </c>
      <c r="AA11" s="7">
        <f t="shared" si="11"/>
        <v>1711800</v>
      </c>
      <c r="AB11" s="53">
        <v>4285000</v>
      </c>
      <c r="AC11" s="7">
        <f t="shared" si="12"/>
        <v>1711800</v>
      </c>
      <c r="AD11" s="54"/>
      <c r="AE11" s="55"/>
      <c r="AF11" s="7">
        <f t="shared" si="13"/>
        <v>4285000</v>
      </c>
      <c r="AG11" s="54"/>
      <c r="AH11" s="54"/>
      <c r="AI11" s="54"/>
    </row>
    <row r="12" spans="1:35" s="31" customFormat="1" ht="32.25" customHeight="1">
      <c r="A12" s="29"/>
      <c r="B12" s="30" t="s">
        <v>106</v>
      </c>
      <c r="C12" s="53">
        <v>130200</v>
      </c>
      <c r="D12" s="53">
        <v>130200</v>
      </c>
      <c r="E12" s="7">
        <f t="shared" si="0"/>
        <v>0</v>
      </c>
      <c r="F12" s="53">
        <v>130200</v>
      </c>
      <c r="G12" s="7">
        <f t="shared" si="1"/>
        <v>0</v>
      </c>
      <c r="H12" s="53">
        <v>130200</v>
      </c>
      <c r="I12" s="7">
        <f t="shared" si="2"/>
        <v>0</v>
      </c>
      <c r="J12" s="53">
        <v>130200</v>
      </c>
      <c r="K12" s="7">
        <f t="shared" si="3"/>
        <v>0</v>
      </c>
      <c r="L12" s="53">
        <v>130200</v>
      </c>
      <c r="M12" s="7">
        <f t="shared" si="4"/>
        <v>0</v>
      </c>
      <c r="N12" s="53">
        <v>130200</v>
      </c>
      <c r="O12" s="7">
        <f t="shared" si="5"/>
        <v>0</v>
      </c>
      <c r="P12" s="53">
        <v>130200</v>
      </c>
      <c r="Q12" s="7">
        <f t="shared" si="6"/>
        <v>0</v>
      </c>
      <c r="R12" s="53">
        <v>130200</v>
      </c>
      <c r="S12" s="7">
        <f t="shared" si="7"/>
        <v>0</v>
      </c>
      <c r="T12" s="53">
        <v>130200</v>
      </c>
      <c r="U12" s="7">
        <f t="shared" si="8"/>
        <v>0</v>
      </c>
      <c r="V12" s="53">
        <v>130200</v>
      </c>
      <c r="W12" s="7">
        <f t="shared" si="9"/>
        <v>0</v>
      </c>
      <c r="X12" s="53">
        <v>130200</v>
      </c>
      <c r="Y12" s="7">
        <f t="shared" si="10"/>
        <v>0</v>
      </c>
      <c r="Z12" s="53">
        <v>130200</v>
      </c>
      <c r="AA12" s="7">
        <f t="shared" si="11"/>
        <v>-130200</v>
      </c>
      <c r="AB12" s="53">
        <v>0</v>
      </c>
      <c r="AC12" s="7">
        <f t="shared" si="12"/>
        <v>-130200</v>
      </c>
      <c r="AD12" s="54"/>
      <c r="AE12" s="55"/>
      <c r="AF12" s="7">
        <f t="shared" si="13"/>
        <v>0</v>
      </c>
      <c r="AG12" s="54"/>
      <c r="AH12" s="54"/>
      <c r="AI12" s="54"/>
    </row>
    <row r="13" spans="1:35" s="31" customFormat="1" ht="24" customHeight="1">
      <c r="A13" s="29"/>
      <c r="B13" s="30" t="s">
        <v>115</v>
      </c>
      <c r="C13" s="53">
        <v>244000</v>
      </c>
      <c r="D13" s="53">
        <v>244000</v>
      </c>
      <c r="E13" s="7">
        <f t="shared" si="0"/>
        <v>0</v>
      </c>
      <c r="F13" s="53">
        <v>244000</v>
      </c>
      <c r="G13" s="7">
        <f t="shared" si="1"/>
        <v>0</v>
      </c>
      <c r="H13" s="53">
        <v>244000</v>
      </c>
      <c r="I13" s="7">
        <f t="shared" si="2"/>
        <v>0</v>
      </c>
      <c r="J13" s="53">
        <v>244000</v>
      </c>
      <c r="K13" s="7">
        <f t="shared" si="3"/>
        <v>0</v>
      </c>
      <c r="L13" s="53">
        <v>244000</v>
      </c>
      <c r="M13" s="7">
        <f t="shared" si="4"/>
        <v>0</v>
      </c>
      <c r="N13" s="53">
        <v>244000</v>
      </c>
      <c r="O13" s="7">
        <f t="shared" si="5"/>
        <v>0</v>
      </c>
      <c r="P13" s="53">
        <v>244000</v>
      </c>
      <c r="Q13" s="7">
        <f t="shared" si="6"/>
        <v>0</v>
      </c>
      <c r="R13" s="53">
        <v>244000</v>
      </c>
      <c r="S13" s="7">
        <f t="shared" si="7"/>
        <v>0</v>
      </c>
      <c r="T13" s="53">
        <v>244000</v>
      </c>
      <c r="U13" s="7">
        <f t="shared" si="8"/>
        <v>0</v>
      </c>
      <c r="V13" s="53">
        <v>244000</v>
      </c>
      <c r="W13" s="7">
        <f t="shared" si="9"/>
        <v>0</v>
      </c>
      <c r="X13" s="53">
        <v>244000</v>
      </c>
      <c r="Y13" s="7">
        <f t="shared" si="10"/>
        <v>0</v>
      </c>
      <c r="Z13" s="53">
        <v>244000</v>
      </c>
      <c r="AA13" s="7">
        <f t="shared" si="11"/>
        <v>-209000</v>
      </c>
      <c r="AB13" s="53">
        <v>35000</v>
      </c>
      <c r="AC13" s="7">
        <f t="shared" si="12"/>
        <v>-209000</v>
      </c>
      <c r="AD13" s="54"/>
      <c r="AE13" s="55"/>
      <c r="AF13" s="7">
        <f t="shared" si="13"/>
        <v>35000</v>
      </c>
      <c r="AG13" s="54"/>
      <c r="AH13" s="54"/>
      <c r="AI13" s="54"/>
    </row>
    <row r="14" spans="1:32" ht="11.25" customHeight="1">
      <c r="A14" s="3" t="s">
        <v>27</v>
      </c>
      <c r="B14" s="23" t="s">
        <v>28</v>
      </c>
      <c r="C14" s="8">
        <v>298000</v>
      </c>
      <c r="D14" s="8">
        <v>298000</v>
      </c>
      <c r="E14" s="7">
        <f t="shared" si="0"/>
        <v>0</v>
      </c>
      <c r="F14" s="8">
        <v>298000</v>
      </c>
      <c r="G14" s="7">
        <f t="shared" si="1"/>
        <v>0</v>
      </c>
      <c r="H14" s="8">
        <v>298000</v>
      </c>
      <c r="I14" s="7">
        <f t="shared" si="2"/>
        <v>0</v>
      </c>
      <c r="J14" s="8">
        <v>298000</v>
      </c>
      <c r="K14" s="7">
        <f t="shared" si="3"/>
        <v>0</v>
      </c>
      <c r="L14" s="8">
        <v>298000</v>
      </c>
      <c r="M14" s="7">
        <f t="shared" si="4"/>
        <v>0</v>
      </c>
      <c r="N14" s="8">
        <v>298000</v>
      </c>
      <c r="O14" s="7">
        <f t="shared" si="5"/>
        <v>0</v>
      </c>
      <c r="P14" s="8">
        <v>298000</v>
      </c>
      <c r="Q14" s="7">
        <f t="shared" si="6"/>
        <v>0</v>
      </c>
      <c r="R14" s="8">
        <v>298000</v>
      </c>
      <c r="S14" s="7">
        <f t="shared" si="7"/>
        <v>0</v>
      </c>
      <c r="T14" s="8">
        <v>298000</v>
      </c>
      <c r="U14" s="7">
        <f t="shared" si="8"/>
        <v>0</v>
      </c>
      <c r="V14" s="8">
        <v>298000</v>
      </c>
      <c r="W14" s="7">
        <f t="shared" si="9"/>
        <v>0</v>
      </c>
      <c r="X14" s="8">
        <v>298000</v>
      </c>
      <c r="Y14" s="7">
        <f t="shared" si="10"/>
        <v>0</v>
      </c>
      <c r="Z14" s="8">
        <v>298000</v>
      </c>
      <c r="AA14" s="7">
        <f t="shared" si="11"/>
        <v>36000</v>
      </c>
      <c r="AB14" s="8">
        <v>334000</v>
      </c>
      <c r="AC14" s="7">
        <f t="shared" si="12"/>
        <v>36000</v>
      </c>
      <c r="AE14" s="37"/>
      <c r="AF14" s="7">
        <f t="shared" si="13"/>
        <v>334000</v>
      </c>
    </row>
    <row r="15" spans="1:32" ht="12.75">
      <c r="A15" s="3"/>
      <c r="B15" s="3" t="s">
        <v>19</v>
      </c>
      <c r="C15" s="8">
        <f>C16+C19+C20+C23</f>
        <v>1190600</v>
      </c>
      <c r="D15" s="8">
        <f>D16+D19+D20+D23</f>
        <v>1190600</v>
      </c>
      <c r="E15" s="7">
        <f t="shared" si="0"/>
        <v>0</v>
      </c>
      <c r="F15" s="8">
        <f>F16+F19+F20+F23</f>
        <v>1190600</v>
      </c>
      <c r="G15" s="7">
        <f t="shared" si="1"/>
        <v>0</v>
      </c>
      <c r="H15" s="8">
        <f>H16+H19+H20+H23</f>
        <v>1190600</v>
      </c>
      <c r="I15" s="7">
        <f t="shared" si="2"/>
        <v>0</v>
      </c>
      <c r="J15" s="8">
        <f>J16+J19+J20+J23</f>
        <v>1190600</v>
      </c>
      <c r="K15" s="7">
        <f t="shared" si="3"/>
        <v>0</v>
      </c>
      <c r="L15" s="8">
        <f>L16+L19+L20+L23</f>
        <v>1190600</v>
      </c>
      <c r="M15" s="7">
        <f t="shared" si="4"/>
        <v>0</v>
      </c>
      <c r="N15" s="8">
        <f>N16+N19+N20+N23</f>
        <v>1190600</v>
      </c>
      <c r="O15" s="7">
        <f t="shared" si="5"/>
        <v>0</v>
      </c>
      <c r="P15" s="8">
        <f>P16+P19+P20+P23</f>
        <v>1190600</v>
      </c>
      <c r="Q15" s="7">
        <f t="shared" si="6"/>
        <v>0</v>
      </c>
      <c r="R15" s="8">
        <f>R16+R19+R20+R23</f>
        <v>1190600</v>
      </c>
      <c r="S15" s="7">
        <f t="shared" si="7"/>
        <v>0</v>
      </c>
      <c r="T15" s="8">
        <f>T16+T19+T20+T23</f>
        <v>1190600</v>
      </c>
      <c r="U15" s="7">
        <f t="shared" si="8"/>
        <v>0</v>
      </c>
      <c r="V15" s="8">
        <f>V16+V19+V20+V23</f>
        <v>1190600</v>
      </c>
      <c r="W15" s="7">
        <f t="shared" si="9"/>
        <v>0</v>
      </c>
      <c r="X15" s="8">
        <f>X16+X19+X20+X23</f>
        <v>1190600</v>
      </c>
      <c r="Y15" s="7">
        <f t="shared" si="10"/>
        <v>0</v>
      </c>
      <c r="Z15" s="8">
        <f>Z16+Z19+Z20+Z23</f>
        <v>1190600</v>
      </c>
      <c r="AA15" s="7">
        <f t="shared" si="11"/>
        <v>231900</v>
      </c>
      <c r="AB15" s="8">
        <f>AB16+AB19+AB20+AB23</f>
        <v>1422500</v>
      </c>
      <c r="AC15" s="7">
        <f t="shared" si="12"/>
        <v>231900</v>
      </c>
      <c r="AE15" s="37"/>
      <c r="AF15" s="7">
        <f t="shared" si="13"/>
        <v>1422500</v>
      </c>
    </row>
    <row r="16" spans="1:32" ht="45">
      <c r="A16" s="3" t="s">
        <v>29</v>
      </c>
      <c r="B16" s="23" t="s">
        <v>30</v>
      </c>
      <c r="C16" s="8">
        <f>C17+C18</f>
        <v>525000</v>
      </c>
      <c r="D16" s="8">
        <f>D17+D18</f>
        <v>525000</v>
      </c>
      <c r="E16" s="7">
        <f t="shared" si="0"/>
        <v>0</v>
      </c>
      <c r="F16" s="8">
        <f>F17+F18</f>
        <v>525000</v>
      </c>
      <c r="G16" s="7">
        <f t="shared" si="1"/>
        <v>0</v>
      </c>
      <c r="H16" s="8">
        <f>H17+H18</f>
        <v>525000</v>
      </c>
      <c r="I16" s="7">
        <f t="shared" si="2"/>
        <v>0</v>
      </c>
      <c r="J16" s="8">
        <f>J17+J18</f>
        <v>525000</v>
      </c>
      <c r="K16" s="7">
        <f t="shared" si="3"/>
        <v>0</v>
      </c>
      <c r="L16" s="8">
        <f>L17+L18</f>
        <v>525000</v>
      </c>
      <c r="M16" s="7">
        <f t="shared" si="4"/>
        <v>0</v>
      </c>
      <c r="N16" s="8">
        <f>N17+N18</f>
        <v>525000</v>
      </c>
      <c r="O16" s="7">
        <f t="shared" si="5"/>
        <v>0</v>
      </c>
      <c r="P16" s="8">
        <f>P17+P18</f>
        <v>525000</v>
      </c>
      <c r="Q16" s="7">
        <f t="shared" si="6"/>
        <v>0</v>
      </c>
      <c r="R16" s="8">
        <f>R17+R18</f>
        <v>525000</v>
      </c>
      <c r="S16" s="7">
        <f t="shared" si="7"/>
        <v>0</v>
      </c>
      <c r="T16" s="8">
        <f>T17+T18</f>
        <v>525000</v>
      </c>
      <c r="U16" s="7">
        <f t="shared" si="8"/>
        <v>0</v>
      </c>
      <c r="V16" s="8">
        <f>V17+V18</f>
        <v>525000</v>
      </c>
      <c r="W16" s="7">
        <f t="shared" si="9"/>
        <v>0</v>
      </c>
      <c r="X16" s="8">
        <f>X17+X18</f>
        <v>525000</v>
      </c>
      <c r="Y16" s="7">
        <f t="shared" si="10"/>
        <v>0</v>
      </c>
      <c r="Z16" s="8">
        <f>Z17+Z18</f>
        <v>525000</v>
      </c>
      <c r="AA16" s="7">
        <f t="shared" si="11"/>
        <v>27000</v>
      </c>
      <c r="AB16" s="8">
        <f>AB17+AB18</f>
        <v>552000</v>
      </c>
      <c r="AC16" s="7">
        <f t="shared" si="12"/>
        <v>27000</v>
      </c>
      <c r="AE16" s="37"/>
      <c r="AF16" s="7">
        <f t="shared" si="13"/>
        <v>552000</v>
      </c>
    </row>
    <row r="17" spans="1:35" s="31" customFormat="1" ht="11.25">
      <c r="A17" s="29"/>
      <c r="B17" s="30" t="s">
        <v>107</v>
      </c>
      <c r="C17" s="53">
        <v>325000</v>
      </c>
      <c r="D17" s="53">
        <v>325000</v>
      </c>
      <c r="E17" s="7">
        <f t="shared" si="0"/>
        <v>0</v>
      </c>
      <c r="F17" s="53">
        <v>325000</v>
      </c>
      <c r="G17" s="7">
        <f t="shared" si="1"/>
        <v>0</v>
      </c>
      <c r="H17" s="53">
        <v>325000</v>
      </c>
      <c r="I17" s="7">
        <f t="shared" si="2"/>
        <v>0</v>
      </c>
      <c r="J17" s="53">
        <v>325000</v>
      </c>
      <c r="K17" s="7">
        <f t="shared" si="3"/>
        <v>0</v>
      </c>
      <c r="L17" s="53">
        <v>325000</v>
      </c>
      <c r="M17" s="7">
        <f t="shared" si="4"/>
        <v>0</v>
      </c>
      <c r="N17" s="53">
        <v>325000</v>
      </c>
      <c r="O17" s="7">
        <f t="shared" si="5"/>
        <v>0</v>
      </c>
      <c r="P17" s="53">
        <v>325000</v>
      </c>
      <c r="Q17" s="7">
        <f t="shared" si="6"/>
        <v>0</v>
      </c>
      <c r="R17" s="53">
        <v>325000</v>
      </c>
      <c r="S17" s="7">
        <f t="shared" si="7"/>
        <v>0</v>
      </c>
      <c r="T17" s="53">
        <v>325000</v>
      </c>
      <c r="U17" s="7">
        <f t="shared" si="8"/>
        <v>0</v>
      </c>
      <c r="V17" s="53">
        <v>325000</v>
      </c>
      <c r="W17" s="7">
        <f t="shared" si="9"/>
        <v>0</v>
      </c>
      <c r="X17" s="53">
        <v>325000</v>
      </c>
      <c r="Y17" s="7">
        <f t="shared" si="10"/>
        <v>0</v>
      </c>
      <c r="Z17" s="53">
        <v>325000</v>
      </c>
      <c r="AA17" s="7">
        <f t="shared" si="11"/>
        <v>-23000</v>
      </c>
      <c r="AB17" s="53">
        <v>302000</v>
      </c>
      <c r="AC17" s="7">
        <f t="shared" si="12"/>
        <v>-23000</v>
      </c>
      <c r="AD17" s="54"/>
      <c r="AE17" s="55"/>
      <c r="AF17" s="7">
        <f t="shared" si="13"/>
        <v>302000</v>
      </c>
      <c r="AG17" s="54"/>
      <c r="AH17" s="54"/>
      <c r="AI17" s="54"/>
    </row>
    <row r="18" spans="1:35" s="31" customFormat="1" ht="11.25">
      <c r="A18" s="29"/>
      <c r="B18" s="30" t="s">
        <v>108</v>
      </c>
      <c r="C18" s="53">
        <v>200000</v>
      </c>
      <c r="D18" s="53">
        <v>200000</v>
      </c>
      <c r="E18" s="7">
        <f t="shared" si="0"/>
        <v>0</v>
      </c>
      <c r="F18" s="53">
        <v>200000</v>
      </c>
      <c r="G18" s="7">
        <f t="shared" si="1"/>
        <v>0</v>
      </c>
      <c r="H18" s="53">
        <v>200000</v>
      </c>
      <c r="I18" s="7">
        <f t="shared" si="2"/>
        <v>0</v>
      </c>
      <c r="J18" s="53">
        <v>200000</v>
      </c>
      <c r="K18" s="7">
        <f t="shared" si="3"/>
        <v>0</v>
      </c>
      <c r="L18" s="53">
        <v>200000</v>
      </c>
      <c r="M18" s="7">
        <f t="shared" si="4"/>
        <v>0</v>
      </c>
      <c r="N18" s="53">
        <v>200000</v>
      </c>
      <c r="O18" s="7">
        <f t="shared" si="5"/>
        <v>0</v>
      </c>
      <c r="P18" s="53">
        <v>200000</v>
      </c>
      <c r="Q18" s="7">
        <f t="shared" si="6"/>
        <v>0</v>
      </c>
      <c r="R18" s="53">
        <v>200000</v>
      </c>
      <c r="S18" s="7">
        <f t="shared" si="7"/>
        <v>0</v>
      </c>
      <c r="T18" s="53">
        <v>200000</v>
      </c>
      <c r="U18" s="7">
        <f t="shared" si="8"/>
        <v>0</v>
      </c>
      <c r="V18" s="53">
        <v>200000</v>
      </c>
      <c r="W18" s="7">
        <f t="shared" si="9"/>
        <v>0</v>
      </c>
      <c r="X18" s="53">
        <v>200000</v>
      </c>
      <c r="Y18" s="7">
        <f t="shared" si="10"/>
        <v>0</v>
      </c>
      <c r="Z18" s="53">
        <v>200000</v>
      </c>
      <c r="AA18" s="7">
        <f t="shared" si="11"/>
        <v>50000</v>
      </c>
      <c r="AB18" s="53">
        <v>250000</v>
      </c>
      <c r="AC18" s="7">
        <f t="shared" si="12"/>
        <v>50000</v>
      </c>
      <c r="AD18" s="54"/>
      <c r="AE18" s="55"/>
      <c r="AF18" s="7">
        <f t="shared" si="13"/>
        <v>250000</v>
      </c>
      <c r="AG18" s="54"/>
      <c r="AH18" s="54"/>
      <c r="AI18" s="54"/>
    </row>
    <row r="19" spans="1:32" ht="22.5">
      <c r="A19" s="3" t="s">
        <v>31</v>
      </c>
      <c r="B19" s="23" t="s">
        <v>32</v>
      </c>
      <c r="C19" s="8">
        <v>9300</v>
      </c>
      <c r="D19" s="8">
        <v>9300</v>
      </c>
      <c r="E19" s="7">
        <f t="shared" si="0"/>
        <v>0</v>
      </c>
      <c r="F19" s="8">
        <v>9300</v>
      </c>
      <c r="G19" s="7">
        <f t="shared" si="1"/>
        <v>0</v>
      </c>
      <c r="H19" s="8">
        <v>9300</v>
      </c>
      <c r="I19" s="7">
        <f t="shared" si="2"/>
        <v>0</v>
      </c>
      <c r="J19" s="8">
        <v>9300</v>
      </c>
      <c r="K19" s="7">
        <f t="shared" si="3"/>
        <v>0</v>
      </c>
      <c r="L19" s="8">
        <v>9300</v>
      </c>
      <c r="M19" s="7">
        <f t="shared" si="4"/>
        <v>0</v>
      </c>
      <c r="N19" s="8">
        <v>9300</v>
      </c>
      <c r="O19" s="7">
        <f t="shared" si="5"/>
        <v>0</v>
      </c>
      <c r="P19" s="8">
        <v>9300</v>
      </c>
      <c r="Q19" s="7">
        <f t="shared" si="6"/>
        <v>0</v>
      </c>
      <c r="R19" s="8">
        <v>9300</v>
      </c>
      <c r="S19" s="7">
        <f t="shared" si="7"/>
        <v>0</v>
      </c>
      <c r="T19" s="8">
        <v>9300</v>
      </c>
      <c r="U19" s="7">
        <f t="shared" si="8"/>
        <v>0</v>
      </c>
      <c r="V19" s="8">
        <v>9300</v>
      </c>
      <c r="W19" s="7">
        <f t="shared" si="9"/>
        <v>0</v>
      </c>
      <c r="X19" s="8">
        <v>9300</v>
      </c>
      <c r="Y19" s="7">
        <f t="shared" si="10"/>
        <v>0</v>
      </c>
      <c r="Z19" s="8">
        <v>9300</v>
      </c>
      <c r="AA19" s="7">
        <f t="shared" si="11"/>
        <v>0</v>
      </c>
      <c r="AB19" s="8">
        <v>9300</v>
      </c>
      <c r="AC19" s="7">
        <f t="shared" si="12"/>
        <v>0</v>
      </c>
      <c r="AE19" s="37"/>
      <c r="AF19" s="7">
        <f t="shared" si="13"/>
        <v>9300</v>
      </c>
    </row>
    <row r="20" spans="1:32" ht="33.75">
      <c r="A20" s="3" t="s">
        <v>33</v>
      </c>
      <c r="B20" s="23" t="s">
        <v>34</v>
      </c>
      <c r="C20" s="8">
        <f>C21+C22</f>
        <v>50000</v>
      </c>
      <c r="D20" s="8">
        <f>D21+D22</f>
        <v>50000</v>
      </c>
      <c r="E20" s="7">
        <f t="shared" si="0"/>
        <v>0</v>
      </c>
      <c r="F20" s="8">
        <f>F21+F22</f>
        <v>50000</v>
      </c>
      <c r="G20" s="7">
        <f t="shared" si="1"/>
        <v>0</v>
      </c>
      <c r="H20" s="8">
        <f>H21+H22</f>
        <v>50000</v>
      </c>
      <c r="I20" s="7">
        <f t="shared" si="2"/>
        <v>0</v>
      </c>
      <c r="J20" s="8">
        <f>J21+J22</f>
        <v>50000</v>
      </c>
      <c r="K20" s="7">
        <f t="shared" si="3"/>
        <v>0</v>
      </c>
      <c r="L20" s="8">
        <f>L21+L22</f>
        <v>50000</v>
      </c>
      <c r="M20" s="7">
        <f t="shared" si="4"/>
        <v>0</v>
      </c>
      <c r="N20" s="8">
        <f>N21+N22</f>
        <v>50000</v>
      </c>
      <c r="O20" s="7">
        <f t="shared" si="5"/>
        <v>0</v>
      </c>
      <c r="P20" s="8">
        <f>P21+P22</f>
        <v>50000</v>
      </c>
      <c r="Q20" s="7">
        <f t="shared" si="6"/>
        <v>0</v>
      </c>
      <c r="R20" s="8">
        <f>R21+R22</f>
        <v>50000</v>
      </c>
      <c r="S20" s="7">
        <f t="shared" si="7"/>
        <v>0</v>
      </c>
      <c r="T20" s="8">
        <f>T21+T22</f>
        <v>50000</v>
      </c>
      <c r="U20" s="7">
        <f t="shared" si="8"/>
        <v>0</v>
      </c>
      <c r="V20" s="8">
        <f>V21+V22</f>
        <v>50000</v>
      </c>
      <c r="W20" s="7">
        <f t="shared" si="9"/>
        <v>0</v>
      </c>
      <c r="X20" s="8">
        <f>X21+X22</f>
        <v>50000</v>
      </c>
      <c r="Y20" s="7">
        <f t="shared" si="10"/>
        <v>0</v>
      </c>
      <c r="Z20" s="8">
        <f>Z21+Z22</f>
        <v>50000</v>
      </c>
      <c r="AA20" s="7">
        <f t="shared" si="11"/>
        <v>-18000</v>
      </c>
      <c r="AB20" s="8">
        <f>AB21+AB22</f>
        <v>32000</v>
      </c>
      <c r="AC20" s="7">
        <f t="shared" si="12"/>
        <v>-18000</v>
      </c>
      <c r="AE20" s="37"/>
      <c r="AF20" s="7">
        <f t="shared" si="13"/>
        <v>32000</v>
      </c>
    </row>
    <row r="21" spans="1:35" s="31" customFormat="1" ht="11.25">
      <c r="A21" s="29"/>
      <c r="B21" s="30" t="s">
        <v>113</v>
      </c>
      <c r="C21" s="53">
        <v>0</v>
      </c>
      <c r="D21" s="53">
        <v>0</v>
      </c>
      <c r="E21" s="7">
        <f t="shared" si="0"/>
        <v>0</v>
      </c>
      <c r="F21" s="53">
        <v>0</v>
      </c>
      <c r="G21" s="7">
        <f t="shared" si="1"/>
        <v>0</v>
      </c>
      <c r="H21" s="53">
        <v>0</v>
      </c>
      <c r="I21" s="7">
        <f t="shared" si="2"/>
        <v>0</v>
      </c>
      <c r="J21" s="53">
        <v>0</v>
      </c>
      <c r="K21" s="7">
        <f t="shared" si="3"/>
        <v>0</v>
      </c>
      <c r="L21" s="53">
        <v>0</v>
      </c>
      <c r="M21" s="7">
        <f t="shared" si="4"/>
        <v>0</v>
      </c>
      <c r="N21" s="53">
        <v>0</v>
      </c>
      <c r="O21" s="7">
        <f t="shared" si="5"/>
        <v>0</v>
      </c>
      <c r="P21" s="53">
        <v>0</v>
      </c>
      <c r="Q21" s="7">
        <f t="shared" si="6"/>
        <v>0</v>
      </c>
      <c r="R21" s="53">
        <v>0</v>
      </c>
      <c r="S21" s="7">
        <f t="shared" si="7"/>
        <v>0</v>
      </c>
      <c r="T21" s="53">
        <v>0</v>
      </c>
      <c r="U21" s="7">
        <f t="shared" si="8"/>
        <v>0</v>
      </c>
      <c r="V21" s="53">
        <v>0</v>
      </c>
      <c r="W21" s="7">
        <f t="shared" si="9"/>
        <v>0</v>
      </c>
      <c r="X21" s="53">
        <v>0</v>
      </c>
      <c r="Y21" s="7">
        <f t="shared" si="10"/>
        <v>0</v>
      </c>
      <c r="Z21" s="53">
        <v>0</v>
      </c>
      <c r="AA21" s="7">
        <f t="shared" si="11"/>
        <v>0</v>
      </c>
      <c r="AB21" s="53">
        <v>0</v>
      </c>
      <c r="AC21" s="7">
        <f t="shared" si="12"/>
        <v>0</v>
      </c>
      <c r="AD21" s="54"/>
      <c r="AE21" s="55"/>
      <c r="AF21" s="7">
        <f t="shared" si="13"/>
        <v>0</v>
      </c>
      <c r="AG21" s="54"/>
      <c r="AH21" s="54"/>
      <c r="AI21" s="54"/>
    </row>
    <row r="22" spans="1:35" s="31" customFormat="1" ht="22.5">
      <c r="A22" s="29"/>
      <c r="B22" s="30" t="s">
        <v>109</v>
      </c>
      <c r="C22" s="53">
        <v>50000</v>
      </c>
      <c r="D22" s="53">
        <v>50000</v>
      </c>
      <c r="E22" s="7">
        <f t="shared" si="0"/>
        <v>0</v>
      </c>
      <c r="F22" s="53">
        <v>50000</v>
      </c>
      <c r="G22" s="7">
        <f t="shared" si="1"/>
        <v>0</v>
      </c>
      <c r="H22" s="53">
        <v>50000</v>
      </c>
      <c r="I22" s="7">
        <f t="shared" si="2"/>
        <v>0</v>
      </c>
      <c r="J22" s="53">
        <v>50000</v>
      </c>
      <c r="K22" s="7">
        <f t="shared" si="3"/>
        <v>0</v>
      </c>
      <c r="L22" s="53">
        <v>50000</v>
      </c>
      <c r="M22" s="7">
        <f t="shared" si="4"/>
        <v>0</v>
      </c>
      <c r="N22" s="53">
        <v>50000</v>
      </c>
      <c r="O22" s="7">
        <f t="shared" si="5"/>
        <v>0</v>
      </c>
      <c r="P22" s="53">
        <v>50000</v>
      </c>
      <c r="Q22" s="7">
        <f t="shared" si="6"/>
        <v>0</v>
      </c>
      <c r="R22" s="53">
        <v>50000</v>
      </c>
      <c r="S22" s="7">
        <f t="shared" si="7"/>
        <v>0</v>
      </c>
      <c r="T22" s="53">
        <v>50000</v>
      </c>
      <c r="U22" s="7">
        <f t="shared" si="8"/>
        <v>0</v>
      </c>
      <c r="V22" s="53">
        <v>50000</v>
      </c>
      <c r="W22" s="7">
        <f t="shared" si="9"/>
        <v>0</v>
      </c>
      <c r="X22" s="53">
        <v>50000</v>
      </c>
      <c r="Y22" s="7">
        <f t="shared" si="10"/>
        <v>0</v>
      </c>
      <c r="Z22" s="53">
        <v>50000</v>
      </c>
      <c r="AA22" s="7">
        <f t="shared" si="11"/>
        <v>-18000</v>
      </c>
      <c r="AB22" s="53">
        <v>32000</v>
      </c>
      <c r="AC22" s="7">
        <f t="shared" si="12"/>
        <v>-18000</v>
      </c>
      <c r="AD22" s="54"/>
      <c r="AE22" s="55"/>
      <c r="AF22" s="7">
        <f t="shared" si="13"/>
        <v>32000</v>
      </c>
      <c r="AG22" s="54"/>
      <c r="AH22" s="54"/>
      <c r="AI22" s="54"/>
    </row>
    <row r="23" spans="1:32" ht="22.5">
      <c r="A23" s="3" t="s">
        <v>35</v>
      </c>
      <c r="B23" s="23" t="s">
        <v>36</v>
      </c>
      <c r="C23" s="8">
        <v>606300</v>
      </c>
      <c r="D23" s="8">
        <v>606300</v>
      </c>
      <c r="E23" s="7">
        <f t="shared" si="0"/>
        <v>0</v>
      </c>
      <c r="F23" s="8">
        <v>606300</v>
      </c>
      <c r="G23" s="7">
        <f t="shared" si="1"/>
        <v>0</v>
      </c>
      <c r="H23" s="8">
        <v>606300</v>
      </c>
      <c r="I23" s="7">
        <f t="shared" si="2"/>
        <v>0</v>
      </c>
      <c r="J23" s="8">
        <v>606300</v>
      </c>
      <c r="K23" s="7">
        <f t="shared" si="3"/>
        <v>0</v>
      </c>
      <c r="L23" s="8">
        <v>606300</v>
      </c>
      <c r="M23" s="7">
        <f t="shared" si="4"/>
        <v>0</v>
      </c>
      <c r="N23" s="8">
        <v>606300</v>
      </c>
      <c r="O23" s="7">
        <f t="shared" si="5"/>
        <v>0</v>
      </c>
      <c r="P23" s="8">
        <v>606300</v>
      </c>
      <c r="Q23" s="7">
        <f t="shared" si="6"/>
        <v>0</v>
      </c>
      <c r="R23" s="8">
        <v>606300</v>
      </c>
      <c r="S23" s="7">
        <f t="shared" si="7"/>
        <v>0</v>
      </c>
      <c r="T23" s="8">
        <v>606300</v>
      </c>
      <c r="U23" s="7">
        <f t="shared" si="8"/>
        <v>0</v>
      </c>
      <c r="V23" s="8">
        <v>606300</v>
      </c>
      <c r="W23" s="7">
        <f t="shared" si="9"/>
        <v>0</v>
      </c>
      <c r="X23" s="8">
        <v>606300</v>
      </c>
      <c r="Y23" s="7">
        <f t="shared" si="10"/>
        <v>0</v>
      </c>
      <c r="Z23" s="8">
        <v>606300</v>
      </c>
      <c r="AA23" s="7">
        <f t="shared" si="11"/>
        <v>222900</v>
      </c>
      <c r="AB23" s="8">
        <v>829200</v>
      </c>
      <c r="AC23" s="7">
        <f t="shared" si="12"/>
        <v>222900</v>
      </c>
      <c r="AE23" s="37"/>
      <c r="AF23" s="7">
        <f t="shared" si="13"/>
        <v>829200</v>
      </c>
    </row>
    <row r="24" spans="1:35" s="1" customFormat="1" ht="38.25">
      <c r="A24" s="4"/>
      <c r="B24" s="15" t="s">
        <v>20</v>
      </c>
      <c r="C24" s="7">
        <f>C25+C26+C27+C28</f>
        <v>128661521.11</v>
      </c>
      <c r="D24" s="7">
        <f>D25+D26+D27+D28</f>
        <v>129448101.12</v>
      </c>
      <c r="E24" s="7">
        <f t="shared" si="0"/>
        <v>0</v>
      </c>
      <c r="F24" s="7">
        <f>F25+F26+F27+F28</f>
        <v>129448101.12</v>
      </c>
      <c r="G24" s="7">
        <f t="shared" si="1"/>
        <v>226800</v>
      </c>
      <c r="H24" s="7">
        <f>H25+H26+H27+H28</f>
        <v>129674901.12</v>
      </c>
      <c r="I24" s="7">
        <f t="shared" si="2"/>
        <v>16618532.079999983</v>
      </c>
      <c r="J24" s="7">
        <f>J25+J26+J27+J28</f>
        <v>146293433.2</v>
      </c>
      <c r="K24" s="7">
        <f t="shared" si="3"/>
        <v>0</v>
      </c>
      <c r="L24" s="7">
        <f>L25+L26+L27+L28</f>
        <v>146293433.2</v>
      </c>
      <c r="M24" s="7">
        <f t="shared" si="4"/>
        <v>1418329.2000000179</v>
      </c>
      <c r="N24" s="7">
        <f>N25+N26+N27+N28</f>
        <v>147711762.4</v>
      </c>
      <c r="O24" s="7">
        <f t="shared" si="5"/>
        <v>16015596.139999986</v>
      </c>
      <c r="P24" s="7">
        <f>P25+P26+P27+P28</f>
        <v>163727358.54</v>
      </c>
      <c r="Q24" s="7">
        <f t="shared" si="6"/>
        <v>8501927.920000017</v>
      </c>
      <c r="R24" s="7">
        <f>R25+R26+R27+R28</f>
        <v>172229286.46</v>
      </c>
      <c r="S24" s="7">
        <f t="shared" si="7"/>
        <v>5047900</v>
      </c>
      <c r="T24" s="7">
        <f>T25+T26+T27+T28</f>
        <v>177277186.46</v>
      </c>
      <c r="U24" s="7">
        <f t="shared" si="8"/>
        <v>-186708.46000000834</v>
      </c>
      <c r="V24" s="7">
        <f>V25+V26+V27+V28</f>
        <v>177090478</v>
      </c>
      <c r="W24" s="7">
        <f t="shared" si="9"/>
        <v>254282.6400000155</v>
      </c>
      <c r="X24" s="7">
        <f>X25+X26+X27+X28</f>
        <v>177344760.64000002</v>
      </c>
      <c r="Y24" s="7">
        <f t="shared" si="10"/>
        <v>2289799.99999997</v>
      </c>
      <c r="Z24" s="7">
        <f>Z25+Z26+Z27+Z28</f>
        <v>179634560.64</v>
      </c>
      <c r="AA24" s="7">
        <f t="shared" si="11"/>
        <v>-7977669.449999988</v>
      </c>
      <c r="AB24" s="7">
        <f>AB25+AB26+AB27+AB28</f>
        <v>171656891.19</v>
      </c>
      <c r="AC24" s="7">
        <f t="shared" si="12"/>
        <v>42208790.06999999</v>
      </c>
      <c r="AD24" s="51"/>
      <c r="AE24" s="52"/>
      <c r="AF24" s="7">
        <f>AF25+AF26+AF27+AF28</f>
        <v>169792248.45</v>
      </c>
      <c r="AG24" s="51"/>
      <c r="AH24" s="51"/>
      <c r="AI24" s="51"/>
    </row>
    <row r="25" spans="1:32" ht="12.75">
      <c r="A25" s="3" t="s">
        <v>37</v>
      </c>
      <c r="B25" s="5" t="s">
        <v>38</v>
      </c>
      <c r="C25" s="25">
        <v>53656500</v>
      </c>
      <c r="D25" s="25">
        <v>53656500</v>
      </c>
      <c r="E25" s="7">
        <f t="shared" si="0"/>
        <v>0</v>
      </c>
      <c r="F25" s="25">
        <v>53656500</v>
      </c>
      <c r="G25" s="7">
        <f t="shared" si="1"/>
        <v>0</v>
      </c>
      <c r="H25" s="25">
        <v>53656500</v>
      </c>
      <c r="I25" s="7">
        <f t="shared" si="2"/>
        <v>0</v>
      </c>
      <c r="J25" s="25">
        <v>53656500</v>
      </c>
      <c r="K25" s="7">
        <f t="shared" si="3"/>
        <v>0</v>
      </c>
      <c r="L25" s="25">
        <v>53656500</v>
      </c>
      <c r="M25" s="7">
        <f t="shared" si="4"/>
        <v>0</v>
      </c>
      <c r="N25" s="25">
        <v>53656500</v>
      </c>
      <c r="O25" s="7">
        <f t="shared" si="5"/>
        <v>10000000</v>
      </c>
      <c r="P25" s="25">
        <v>63656500</v>
      </c>
      <c r="Q25" s="7">
        <f t="shared" si="6"/>
        <v>6617000</v>
      </c>
      <c r="R25" s="25">
        <v>70273500</v>
      </c>
      <c r="S25" s="7">
        <f t="shared" si="7"/>
        <v>0</v>
      </c>
      <c r="T25" s="25">
        <v>70273500</v>
      </c>
      <c r="U25" s="7">
        <f t="shared" si="8"/>
        <v>0</v>
      </c>
      <c r="V25" s="25">
        <v>70273500</v>
      </c>
      <c r="W25" s="7">
        <f t="shared" si="9"/>
        <v>0</v>
      </c>
      <c r="X25" s="25">
        <v>70273500</v>
      </c>
      <c r="Y25" s="7">
        <f t="shared" si="10"/>
        <v>415000</v>
      </c>
      <c r="Z25" s="25">
        <v>70688500</v>
      </c>
      <c r="AA25" s="7">
        <f t="shared" si="11"/>
        <v>180000</v>
      </c>
      <c r="AB25" s="25">
        <v>70868500</v>
      </c>
      <c r="AC25" s="7">
        <f t="shared" si="12"/>
        <v>17212000</v>
      </c>
      <c r="AE25" s="37"/>
      <c r="AF25" s="7">
        <f t="shared" si="13"/>
        <v>70868500</v>
      </c>
    </row>
    <row r="26" spans="1:32" ht="12.75">
      <c r="A26" s="3" t="s">
        <v>39</v>
      </c>
      <c r="B26" s="5" t="s">
        <v>40</v>
      </c>
      <c r="C26" s="25">
        <v>32984621.11</v>
      </c>
      <c r="D26" s="25">
        <v>33670501.12</v>
      </c>
      <c r="E26" s="7">
        <f t="shared" si="0"/>
        <v>0</v>
      </c>
      <c r="F26" s="25">
        <v>33670501.12</v>
      </c>
      <c r="G26" s="7">
        <f t="shared" si="1"/>
        <v>0</v>
      </c>
      <c r="H26" s="25">
        <v>33670501.12</v>
      </c>
      <c r="I26" s="7">
        <f t="shared" si="2"/>
        <v>15303832.080000006</v>
      </c>
      <c r="J26" s="25">
        <v>48974333.2</v>
      </c>
      <c r="K26" s="7">
        <f t="shared" si="3"/>
        <v>0</v>
      </c>
      <c r="L26" s="25">
        <v>48974333.2</v>
      </c>
      <c r="M26" s="7">
        <f t="shared" si="4"/>
        <v>9029.19999999553</v>
      </c>
      <c r="N26" s="25">
        <v>48983362.4</v>
      </c>
      <c r="O26" s="7">
        <f t="shared" si="5"/>
        <v>879971.200000003</v>
      </c>
      <c r="P26" s="25">
        <v>49863333.6</v>
      </c>
      <c r="Q26" s="7">
        <f t="shared" si="6"/>
        <v>-256472.0799999982</v>
      </c>
      <c r="R26" s="25">
        <v>49606861.52</v>
      </c>
      <c r="S26" s="7">
        <f t="shared" si="7"/>
        <v>0</v>
      </c>
      <c r="T26" s="25">
        <v>49606861.52</v>
      </c>
      <c r="U26" s="7">
        <f t="shared" si="8"/>
        <v>-98700.4600000009</v>
      </c>
      <c r="V26" s="25">
        <v>49508161.06</v>
      </c>
      <c r="W26" s="7">
        <f t="shared" si="9"/>
        <v>0</v>
      </c>
      <c r="X26" s="25">
        <v>49508161.06</v>
      </c>
      <c r="Y26" s="7">
        <f t="shared" si="10"/>
        <v>825200</v>
      </c>
      <c r="Z26" s="25">
        <v>50333361.06</v>
      </c>
      <c r="AA26" s="7">
        <f t="shared" si="11"/>
        <v>-9605602.200000003</v>
      </c>
      <c r="AB26" s="25">
        <v>40727758.86</v>
      </c>
      <c r="AC26" s="7">
        <f t="shared" si="12"/>
        <v>7057257.740000002</v>
      </c>
      <c r="AE26" s="56">
        <v>-1864642.74</v>
      </c>
      <c r="AF26" s="7">
        <f t="shared" si="13"/>
        <v>38863116.12</v>
      </c>
    </row>
    <row r="27" spans="1:32" ht="12.75">
      <c r="A27" s="3" t="s">
        <v>41</v>
      </c>
      <c r="B27" s="5" t="s">
        <v>42</v>
      </c>
      <c r="C27" s="25">
        <v>41905400</v>
      </c>
      <c r="D27" s="25">
        <v>37643500</v>
      </c>
      <c r="E27" s="7">
        <f t="shared" si="0"/>
        <v>0</v>
      </c>
      <c r="F27" s="25">
        <v>37643500</v>
      </c>
      <c r="G27" s="7">
        <f t="shared" si="1"/>
        <v>183300</v>
      </c>
      <c r="H27" s="25">
        <v>37826800</v>
      </c>
      <c r="I27" s="7">
        <f t="shared" si="2"/>
        <v>464500</v>
      </c>
      <c r="J27" s="25">
        <v>38291300</v>
      </c>
      <c r="K27" s="7">
        <f t="shared" si="3"/>
        <v>0</v>
      </c>
      <c r="L27" s="25">
        <v>38291300</v>
      </c>
      <c r="M27" s="7">
        <f t="shared" si="4"/>
        <v>1324700</v>
      </c>
      <c r="N27" s="25">
        <v>39616000</v>
      </c>
      <c r="O27" s="7">
        <f t="shared" si="5"/>
        <v>0</v>
      </c>
      <c r="P27" s="25">
        <v>39616000</v>
      </c>
      <c r="Q27" s="7">
        <f t="shared" si="6"/>
        <v>2141400</v>
      </c>
      <c r="R27" s="25">
        <v>41757400</v>
      </c>
      <c r="S27" s="7">
        <f t="shared" si="7"/>
        <v>21900</v>
      </c>
      <c r="T27" s="25">
        <v>41779300</v>
      </c>
      <c r="U27" s="7">
        <f t="shared" si="8"/>
        <v>-407608</v>
      </c>
      <c r="V27" s="25">
        <v>41371692</v>
      </c>
      <c r="W27" s="7">
        <f t="shared" si="9"/>
        <v>0</v>
      </c>
      <c r="X27" s="25">
        <v>41371692</v>
      </c>
      <c r="Y27" s="7">
        <f t="shared" si="10"/>
        <v>-317800</v>
      </c>
      <c r="Z27" s="25">
        <v>41053892</v>
      </c>
      <c r="AA27" s="7">
        <f t="shared" si="11"/>
        <v>82200</v>
      </c>
      <c r="AB27" s="25">
        <v>41136092</v>
      </c>
      <c r="AC27" s="7">
        <f t="shared" si="12"/>
        <v>3492592</v>
      </c>
      <c r="AE27" s="37"/>
      <c r="AF27" s="7">
        <f t="shared" si="13"/>
        <v>41136092</v>
      </c>
    </row>
    <row r="28" spans="1:32" ht="25.5">
      <c r="A28" s="3" t="s">
        <v>43</v>
      </c>
      <c r="B28" s="5" t="s">
        <v>110</v>
      </c>
      <c r="C28" s="25">
        <v>115000</v>
      </c>
      <c r="D28" s="25">
        <v>4477600</v>
      </c>
      <c r="E28" s="7">
        <f t="shared" si="0"/>
        <v>0</v>
      </c>
      <c r="F28" s="25">
        <v>4477600</v>
      </c>
      <c r="G28" s="7">
        <f t="shared" si="1"/>
        <v>43500</v>
      </c>
      <c r="H28" s="25">
        <v>4521100</v>
      </c>
      <c r="I28" s="7">
        <f t="shared" si="2"/>
        <v>850200</v>
      </c>
      <c r="J28" s="25">
        <v>5371300</v>
      </c>
      <c r="K28" s="7">
        <f t="shared" si="3"/>
        <v>0</v>
      </c>
      <c r="L28" s="25">
        <v>5371300</v>
      </c>
      <c r="M28" s="7">
        <f t="shared" si="4"/>
        <v>84600</v>
      </c>
      <c r="N28" s="25">
        <v>5455900</v>
      </c>
      <c r="O28" s="7">
        <f t="shared" si="5"/>
        <v>5135624.9399999995</v>
      </c>
      <c r="P28" s="25">
        <v>10591524.94</v>
      </c>
      <c r="Q28" s="7">
        <f t="shared" si="6"/>
        <v>0</v>
      </c>
      <c r="R28" s="25">
        <v>10591524.94</v>
      </c>
      <c r="S28" s="7">
        <f t="shared" si="7"/>
        <v>5026000</v>
      </c>
      <c r="T28" s="25">
        <v>15617524.94</v>
      </c>
      <c r="U28" s="7">
        <f t="shared" si="8"/>
        <v>319600</v>
      </c>
      <c r="V28" s="25">
        <v>15937124.94</v>
      </c>
      <c r="W28" s="7">
        <f t="shared" si="9"/>
        <v>254282.6400000006</v>
      </c>
      <c r="X28" s="25">
        <v>16191407.58</v>
      </c>
      <c r="Y28" s="7">
        <f t="shared" si="10"/>
        <v>1367399.9999999981</v>
      </c>
      <c r="Z28" s="25">
        <v>17558807.58</v>
      </c>
      <c r="AA28" s="7">
        <f t="shared" si="11"/>
        <v>1365732.75</v>
      </c>
      <c r="AB28" s="25">
        <v>18924540.33</v>
      </c>
      <c r="AC28" s="7">
        <f t="shared" si="12"/>
        <v>14446940.329999998</v>
      </c>
      <c r="AE28" s="37"/>
      <c r="AF28" s="7">
        <f t="shared" si="13"/>
        <v>18924540.33</v>
      </c>
    </row>
    <row r="29" spans="1:32" ht="25.5">
      <c r="A29" s="3"/>
      <c r="B29" s="5" t="s">
        <v>10</v>
      </c>
      <c r="C29" s="8">
        <v>388900</v>
      </c>
      <c r="D29" s="8">
        <v>388900</v>
      </c>
      <c r="E29" s="7">
        <f t="shared" si="0"/>
        <v>0</v>
      </c>
      <c r="F29" s="8">
        <v>388900</v>
      </c>
      <c r="G29" s="7">
        <f t="shared" si="1"/>
        <v>0</v>
      </c>
      <c r="H29" s="8">
        <v>388900</v>
      </c>
      <c r="I29" s="7">
        <f t="shared" si="2"/>
        <v>0</v>
      </c>
      <c r="J29" s="8">
        <v>388900</v>
      </c>
      <c r="K29" s="7">
        <f t="shared" si="3"/>
        <v>0</v>
      </c>
      <c r="L29" s="8">
        <v>388900</v>
      </c>
      <c r="M29" s="7">
        <f t="shared" si="4"/>
        <v>0</v>
      </c>
      <c r="N29" s="8">
        <v>388900</v>
      </c>
      <c r="O29" s="7">
        <f t="shared" si="5"/>
        <v>0</v>
      </c>
      <c r="P29" s="8">
        <v>388900</v>
      </c>
      <c r="Q29" s="7">
        <f t="shared" si="6"/>
        <v>0</v>
      </c>
      <c r="R29" s="8">
        <v>388900</v>
      </c>
      <c r="S29" s="7">
        <f t="shared" si="7"/>
        <v>0</v>
      </c>
      <c r="T29" s="8">
        <v>388900</v>
      </c>
      <c r="U29" s="7">
        <f t="shared" si="8"/>
        <v>0</v>
      </c>
      <c r="V29" s="8">
        <v>388900</v>
      </c>
      <c r="W29" s="7">
        <f t="shared" si="9"/>
        <v>0</v>
      </c>
      <c r="X29" s="8">
        <v>388900</v>
      </c>
      <c r="Y29" s="7">
        <f t="shared" si="10"/>
        <v>0</v>
      </c>
      <c r="Z29" s="8">
        <v>388900</v>
      </c>
      <c r="AA29" s="7">
        <f t="shared" si="11"/>
        <v>0</v>
      </c>
      <c r="AB29" s="8">
        <v>388900</v>
      </c>
      <c r="AC29" s="7">
        <f t="shared" si="12"/>
        <v>0</v>
      </c>
      <c r="AE29" s="37"/>
      <c r="AF29" s="7">
        <f t="shared" si="13"/>
        <v>388900</v>
      </c>
    </row>
    <row r="30" spans="1:32" ht="12.75">
      <c r="A30" s="3"/>
      <c r="B30" s="5" t="s">
        <v>14</v>
      </c>
      <c r="C30" s="8">
        <v>0</v>
      </c>
      <c r="D30" s="8"/>
      <c r="E30" s="7">
        <f t="shared" si="0"/>
        <v>0</v>
      </c>
      <c r="F30" s="8"/>
      <c r="G30" s="7">
        <f t="shared" si="1"/>
        <v>-1800.1</v>
      </c>
      <c r="H30" s="8">
        <v>-1800.1</v>
      </c>
      <c r="I30" s="7">
        <f t="shared" si="2"/>
        <v>0</v>
      </c>
      <c r="J30" s="8">
        <v>-1800.1</v>
      </c>
      <c r="K30" s="7">
        <f t="shared" si="3"/>
        <v>0</v>
      </c>
      <c r="L30" s="8">
        <v>-1800.1</v>
      </c>
      <c r="M30" s="7">
        <f t="shared" si="4"/>
        <v>0</v>
      </c>
      <c r="N30" s="8">
        <v>-1800.1</v>
      </c>
      <c r="O30" s="7">
        <f t="shared" si="5"/>
        <v>0</v>
      </c>
      <c r="P30" s="8">
        <v>-1800.1</v>
      </c>
      <c r="Q30" s="7">
        <f t="shared" si="6"/>
        <v>0</v>
      </c>
      <c r="R30" s="8">
        <v>-1800.1</v>
      </c>
      <c r="S30" s="7">
        <f t="shared" si="7"/>
        <v>0</v>
      </c>
      <c r="T30" s="8">
        <v>-1800.1</v>
      </c>
      <c r="U30" s="7">
        <f t="shared" si="8"/>
        <v>0</v>
      </c>
      <c r="V30" s="8">
        <v>-1800.1</v>
      </c>
      <c r="W30" s="7">
        <f t="shared" si="9"/>
        <v>0</v>
      </c>
      <c r="X30" s="8">
        <v>-1800.1</v>
      </c>
      <c r="Y30" s="7">
        <f t="shared" si="10"/>
        <v>0</v>
      </c>
      <c r="Z30" s="8">
        <v>-1800.1</v>
      </c>
      <c r="AA30" s="7">
        <f t="shared" si="11"/>
        <v>0</v>
      </c>
      <c r="AB30" s="8">
        <v>-1800.1</v>
      </c>
      <c r="AC30" s="7">
        <f t="shared" si="12"/>
        <v>-1800.1</v>
      </c>
      <c r="AE30" s="37"/>
      <c r="AF30" s="7">
        <f t="shared" si="13"/>
        <v>-1800.1</v>
      </c>
    </row>
    <row r="31" spans="1:32" ht="12.75">
      <c r="A31" s="3"/>
      <c r="B31" s="5" t="s">
        <v>114</v>
      </c>
      <c r="C31" s="8">
        <v>0</v>
      </c>
      <c r="D31" s="8"/>
      <c r="E31" s="7"/>
      <c r="F31" s="8"/>
      <c r="G31" s="7"/>
      <c r="H31" s="8"/>
      <c r="I31" s="7"/>
      <c r="J31" s="8">
        <v>99000</v>
      </c>
      <c r="K31" s="7"/>
      <c r="L31" s="8">
        <v>99000</v>
      </c>
      <c r="M31" s="7"/>
      <c r="N31" s="8">
        <v>99000</v>
      </c>
      <c r="O31" s="7"/>
      <c r="P31" s="8">
        <v>99000</v>
      </c>
      <c r="Q31" s="7"/>
      <c r="R31" s="8">
        <v>99000</v>
      </c>
      <c r="S31" s="7"/>
      <c r="T31" s="8">
        <v>99000</v>
      </c>
      <c r="U31" s="7"/>
      <c r="V31" s="8">
        <v>99000</v>
      </c>
      <c r="W31" s="7"/>
      <c r="X31" s="8">
        <v>99000</v>
      </c>
      <c r="Y31" s="7"/>
      <c r="Z31" s="8">
        <v>99000</v>
      </c>
      <c r="AA31" s="7"/>
      <c r="AB31" s="8">
        <v>99000</v>
      </c>
      <c r="AC31" s="7">
        <f t="shared" si="12"/>
        <v>99000</v>
      </c>
      <c r="AE31" s="37"/>
      <c r="AF31" s="7">
        <f t="shared" si="13"/>
        <v>99000</v>
      </c>
    </row>
    <row r="32" spans="1:35" s="1" customFormat="1" ht="12.75">
      <c r="A32" s="4"/>
      <c r="B32" s="4" t="s">
        <v>7</v>
      </c>
      <c r="C32" s="7">
        <f>C6+C24+C29+C30</f>
        <v>160625001.11</v>
      </c>
      <c r="D32" s="7">
        <f>D6+D24+D29+D30</f>
        <v>161411581.12</v>
      </c>
      <c r="E32" s="7">
        <f>F32-D32</f>
        <v>0</v>
      </c>
      <c r="F32" s="7">
        <f>F6+F24+F29+F30</f>
        <v>161411581.12</v>
      </c>
      <c r="G32" s="7">
        <f>H32-F32</f>
        <v>224999.90000000596</v>
      </c>
      <c r="H32" s="7">
        <f>H6+H24+H29+H30</f>
        <v>161636581.02</v>
      </c>
      <c r="I32" s="7">
        <f>J32-H32</f>
        <v>16717532.079999983</v>
      </c>
      <c r="J32" s="7">
        <f>J6+J24+J29+J30+J31</f>
        <v>178354113.1</v>
      </c>
      <c r="K32" s="7">
        <f>L32-J32</f>
        <v>0</v>
      </c>
      <c r="L32" s="7">
        <f>L6+L24+L29+L30+L31</f>
        <v>178354113.1</v>
      </c>
      <c r="M32" s="7">
        <f>N32-L32</f>
        <v>1418329.2000000179</v>
      </c>
      <c r="N32" s="7">
        <f>N6+N24+N29+N30+N31</f>
        <v>179772442.3</v>
      </c>
      <c r="O32" s="7">
        <f>P32-N32</f>
        <v>16015596.139999986</v>
      </c>
      <c r="P32" s="7">
        <f>P6+P24+P29+P30+P31</f>
        <v>195788038.44</v>
      </c>
      <c r="Q32" s="7">
        <f>R32-P32</f>
        <v>8501927.920000017</v>
      </c>
      <c r="R32" s="7">
        <f>R6+R24+R29+R30+R31</f>
        <v>204289966.36</v>
      </c>
      <c r="S32" s="7">
        <f>T32-R32</f>
        <v>5047900</v>
      </c>
      <c r="T32" s="7">
        <f>T6+T24+T29+T30+T31</f>
        <v>209337866.36</v>
      </c>
      <c r="U32" s="7">
        <f>V32-T32</f>
        <v>-186708.46000000834</v>
      </c>
      <c r="V32" s="7">
        <f>V6+V24+V29+V30+V31</f>
        <v>209151157.9</v>
      </c>
      <c r="W32" s="7">
        <f>X32-V32</f>
        <v>254282.6400000155</v>
      </c>
      <c r="X32" s="7">
        <f>X6+X24+X29+X30+X31</f>
        <v>209405440.54000002</v>
      </c>
      <c r="Y32" s="7">
        <f>Z32-X32</f>
        <v>2289799.99999997</v>
      </c>
      <c r="Z32" s="7">
        <f>Z6+Z24+Z29+Z30+Z31</f>
        <v>211695240.54</v>
      </c>
      <c r="AA32" s="7">
        <f>AB32-Z32</f>
        <v>-2865169.449999988</v>
      </c>
      <c r="AB32" s="7">
        <f>AB6+AB24+AB29+AB30+AB31</f>
        <v>208830071.09</v>
      </c>
      <c r="AC32" s="7">
        <f t="shared" si="12"/>
        <v>47418489.97</v>
      </c>
      <c r="AD32" s="51"/>
      <c r="AE32" s="7">
        <f>SUM(AE6:AE31)</f>
        <v>-1864642.74</v>
      </c>
      <c r="AF32" s="7">
        <f>AF6+AF24+AF29+AF30+AF31</f>
        <v>206965428.35</v>
      </c>
      <c r="AG32" s="57"/>
      <c r="AH32" s="51"/>
      <c r="AI32" s="51"/>
    </row>
    <row r="33" spans="1:32" s="11" customFormat="1" ht="9" customHeight="1">
      <c r="A33" s="3"/>
      <c r="B33" s="4"/>
      <c r="C33" s="21"/>
      <c r="D33" s="21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E33" s="37"/>
      <c r="AF33" s="7"/>
    </row>
    <row r="34" spans="1:32" ht="12.75">
      <c r="A34" s="3"/>
      <c r="B34" s="4" t="s">
        <v>3</v>
      </c>
      <c r="C34" s="32"/>
      <c r="D34" s="32"/>
      <c r="E34" s="8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8"/>
      <c r="AE34" s="37"/>
      <c r="AF34" s="32"/>
    </row>
    <row r="35" spans="1:32" ht="5.25" customHeight="1">
      <c r="A35" s="40" t="s">
        <v>1</v>
      </c>
      <c r="B35" s="41" t="s">
        <v>0</v>
      </c>
      <c r="C35" s="42"/>
      <c r="D35" s="42"/>
      <c r="E35" s="42"/>
      <c r="F35" s="4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43"/>
      <c r="AE35" s="46"/>
      <c r="AF35" s="42"/>
    </row>
    <row r="36" spans="1:32" ht="10.5" customHeight="1">
      <c r="A36" s="40"/>
      <c r="B36" s="41"/>
      <c r="C36" s="42"/>
      <c r="D36" s="42"/>
      <c r="E36" s="42"/>
      <c r="F36" s="4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44"/>
      <c r="AD36" s="58"/>
      <c r="AE36" s="47"/>
      <c r="AF36" s="42"/>
    </row>
    <row r="37" spans="1:32" ht="12.75">
      <c r="A37" s="40"/>
      <c r="B37" s="41"/>
      <c r="C37" s="42"/>
      <c r="D37" s="42"/>
      <c r="E37" s="42"/>
      <c r="F37" s="4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45"/>
      <c r="AE37" s="48"/>
      <c r="AF37" s="42"/>
    </row>
    <row r="38" spans="1:32" ht="12.75">
      <c r="A38" s="3">
        <v>300</v>
      </c>
      <c r="B38" s="3" t="s">
        <v>9</v>
      </c>
      <c r="C38" s="8">
        <v>60856902.9</v>
      </c>
      <c r="D38" s="8">
        <v>49181915.9</v>
      </c>
      <c r="E38" s="7">
        <f aca="true" t="shared" si="14" ref="E38:E44">F38-D38</f>
        <v>0</v>
      </c>
      <c r="F38" s="8">
        <v>49181915.9</v>
      </c>
      <c r="G38" s="7">
        <f aca="true" t="shared" si="15" ref="G38:G44">H38-F38</f>
        <v>3217696.990000002</v>
      </c>
      <c r="H38" s="8">
        <v>52399612.89</v>
      </c>
      <c r="I38" s="7">
        <f aca="true" t="shared" si="16" ref="I38:I44">J38-H38</f>
        <v>13054432.079999998</v>
      </c>
      <c r="J38" s="8">
        <v>65454044.97</v>
      </c>
      <c r="K38" s="7">
        <f aca="true" t="shared" si="17" ref="K38:K44">L38-J38</f>
        <v>380000</v>
      </c>
      <c r="L38" s="8">
        <v>65834044.97</v>
      </c>
      <c r="M38" s="7">
        <f aca="true" t="shared" si="18" ref="M38:M44">N38-L38</f>
        <v>1351100</v>
      </c>
      <c r="N38" s="8">
        <v>67185144.97</v>
      </c>
      <c r="O38" s="7">
        <f aca="true" t="shared" si="19" ref="O38:O44">P38-N38</f>
        <v>3790489.7600000054</v>
      </c>
      <c r="P38" s="8">
        <v>70975634.73</v>
      </c>
      <c r="Q38" s="7">
        <f aca="true" t="shared" si="20" ref="Q38:Q44">R38-P38</f>
        <v>5583843.780000001</v>
      </c>
      <c r="R38" s="8">
        <v>76559478.51</v>
      </c>
      <c r="S38" s="7">
        <f aca="true" t="shared" si="21" ref="S38:S44">T38-R38</f>
        <v>1287427.1599999964</v>
      </c>
      <c r="T38" s="8">
        <v>77846905.67</v>
      </c>
      <c r="U38" s="7">
        <f aca="true" t="shared" si="22" ref="U38:U44">V38-T38</f>
        <v>-258851.7800000012</v>
      </c>
      <c r="V38" s="8">
        <v>77588053.89</v>
      </c>
      <c r="W38" s="7">
        <f aca="true" t="shared" si="23" ref="W38:W44">X38-V38</f>
        <v>944832.6400000006</v>
      </c>
      <c r="X38" s="8">
        <v>78532886.53</v>
      </c>
      <c r="Y38" s="7">
        <f aca="true" t="shared" si="24" ref="Y38:Y44">Z38-X38</f>
        <v>1655526.9599999934</v>
      </c>
      <c r="Z38" s="8">
        <v>80188413.49</v>
      </c>
      <c r="AA38" s="7">
        <f aca="true" t="shared" si="25" ref="AA38:AA44">AB38-Z38</f>
        <v>-11256138.319999993</v>
      </c>
      <c r="AB38" s="8">
        <v>68932275.17</v>
      </c>
      <c r="AC38" s="7">
        <f aca="true" t="shared" si="26" ref="AC38:AC44">AB38-D38</f>
        <v>19750359.270000003</v>
      </c>
      <c r="AE38" s="37"/>
      <c r="AF38" s="7">
        <f>AB38+AE38</f>
        <v>68932275.17</v>
      </c>
    </row>
    <row r="39" spans="1:32" ht="12.75">
      <c r="A39" s="3">
        <v>305</v>
      </c>
      <c r="B39" s="3" t="s">
        <v>17</v>
      </c>
      <c r="C39" s="8">
        <v>1234900</v>
      </c>
      <c r="D39" s="8">
        <v>1234900</v>
      </c>
      <c r="E39" s="7">
        <f t="shared" si="14"/>
        <v>0</v>
      </c>
      <c r="F39" s="8">
        <v>1234900</v>
      </c>
      <c r="G39" s="7">
        <f t="shared" si="15"/>
        <v>0</v>
      </c>
      <c r="H39" s="8">
        <v>1234900</v>
      </c>
      <c r="I39" s="7">
        <f t="shared" si="16"/>
        <v>0</v>
      </c>
      <c r="J39" s="8">
        <v>1234900</v>
      </c>
      <c r="K39" s="7">
        <f t="shared" si="17"/>
        <v>0</v>
      </c>
      <c r="L39" s="8">
        <v>1234900</v>
      </c>
      <c r="M39" s="7">
        <f t="shared" si="18"/>
        <v>0</v>
      </c>
      <c r="N39" s="8">
        <v>1234900</v>
      </c>
      <c r="O39" s="7">
        <f t="shared" si="19"/>
        <v>0</v>
      </c>
      <c r="P39" s="8">
        <v>1234900</v>
      </c>
      <c r="Q39" s="7">
        <f t="shared" si="20"/>
        <v>0</v>
      </c>
      <c r="R39" s="8">
        <v>1234900</v>
      </c>
      <c r="S39" s="7">
        <f t="shared" si="21"/>
        <v>61000</v>
      </c>
      <c r="T39" s="8">
        <v>1295900</v>
      </c>
      <c r="U39" s="7">
        <f t="shared" si="22"/>
        <v>0</v>
      </c>
      <c r="V39" s="8">
        <v>1295900</v>
      </c>
      <c r="W39" s="7">
        <f t="shared" si="23"/>
        <v>0</v>
      </c>
      <c r="X39" s="8">
        <v>1295900</v>
      </c>
      <c r="Y39" s="7">
        <f t="shared" si="24"/>
        <v>0</v>
      </c>
      <c r="Z39" s="8">
        <v>1295900</v>
      </c>
      <c r="AA39" s="7">
        <f t="shared" si="25"/>
        <v>22134</v>
      </c>
      <c r="AB39" s="8">
        <v>1318034</v>
      </c>
      <c r="AC39" s="7">
        <f t="shared" si="26"/>
        <v>83134</v>
      </c>
      <c r="AE39" s="37"/>
      <c r="AF39" s="7">
        <f>AB39+AE39</f>
        <v>1318034</v>
      </c>
    </row>
    <row r="40" spans="1:32" ht="12.75">
      <c r="A40" s="3">
        <v>357</v>
      </c>
      <c r="B40" s="3" t="s">
        <v>45</v>
      </c>
      <c r="C40" s="8">
        <v>37343370</v>
      </c>
      <c r="D40" s="8">
        <v>49694252.22</v>
      </c>
      <c r="E40" s="7">
        <f t="shared" si="14"/>
        <v>150000</v>
      </c>
      <c r="F40" s="8">
        <v>49844252.22</v>
      </c>
      <c r="G40" s="7">
        <f t="shared" si="15"/>
        <v>0</v>
      </c>
      <c r="H40" s="8">
        <v>49844252.22</v>
      </c>
      <c r="I40" s="7">
        <f t="shared" si="16"/>
        <v>3485209.6000000015</v>
      </c>
      <c r="J40" s="8">
        <v>53329461.82</v>
      </c>
      <c r="K40" s="7">
        <f t="shared" si="17"/>
        <v>903288.6499999985</v>
      </c>
      <c r="L40" s="8">
        <v>54232750.47</v>
      </c>
      <c r="M40" s="7">
        <f t="shared" si="18"/>
        <v>68695.20000000298</v>
      </c>
      <c r="N40" s="8">
        <v>54301445.67</v>
      </c>
      <c r="O40" s="7">
        <f t="shared" si="19"/>
        <v>641041.1000000015</v>
      </c>
      <c r="P40" s="8">
        <v>54942486.77</v>
      </c>
      <c r="Q40" s="7">
        <f t="shared" si="20"/>
        <v>1282818</v>
      </c>
      <c r="R40" s="8">
        <v>56225304.77</v>
      </c>
      <c r="S40" s="7">
        <f t="shared" si="21"/>
        <v>3510962.839999996</v>
      </c>
      <c r="T40" s="8">
        <v>59736267.61</v>
      </c>
      <c r="U40" s="7">
        <f t="shared" si="22"/>
        <v>196198.9900000021</v>
      </c>
      <c r="V40" s="8">
        <v>59932466.6</v>
      </c>
      <c r="W40" s="7">
        <f t="shared" si="23"/>
        <v>-370550</v>
      </c>
      <c r="X40" s="8">
        <v>59561916.6</v>
      </c>
      <c r="Y40" s="7">
        <f t="shared" si="24"/>
        <v>1625441.1000000015</v>
      </c>
      <c r="Z40" s="8">
        <v>61187357.7</v>
      </c>
      <c r="AA40" s="7">
        <f t="shared" si="25"/>
        <v>309022.59999999404</v>
      </c>
      <c r="AB40" s="8">
        <v>61496380.3</v>
      </c>
      <c r="AC40" s="7">
        <f t="shared" si="26"/>
        <v>11802128.079999998</v>
      </c>
      <c r="AE40" s="56">
        <v>-1864642.74</v>
      </c>
      <c r="AF40" s="7">
        <f>AB40+AE40</f>
        <v>59631737.559999995</v>
      </c>
    </row>
    <row r="41" spans="1:32" ht="15" customHeight="1">
      <c r="A41" s="3">
        <v>374</v>
      </c>
      <c r="B41" s="3" t="s">
        <v>44</v>
      </c>
      <c r="C41" s="8">
        <v>50379958.21</v>
      </c>
      <c r="D41" s="8">
        <v>50490643</v>
      </c>
      <c r="E41" s="7">
        <f t="shared" si="14"/>
        <v>1317600</v>
      </c>
      <c r="F41" s="8">
        <v>51808243</v>
      </c>
      <c r="G41" s="7">
        <f t="shared" si="15"/>
        <v>43500</v>
      </c>
      <c r="H41" s="8">
        <v>51851743</v>
      </c>
      <c r="I41" s="7">
        <f t="shared" si="16"/>
        <v>545100</v>
      </c>
      <c r="J41" s="8">
        <v>52396843</v>
      </c>
      <c r="K41" s="7">
        <f t="shared" si="17"/>
        <v>160984</v>
      </c>
      <c r="L41" s="8">
        <v>52557827</v>
      </c>
      <c r="M41" s="7">
        <f t="shared" si="18"/>
        <v>657189.6799999997</v>
      </c>
      <c r="N41" s="8">
        <v>53215016.68</v>
      </c>
      <c r="O41" s="7">
        <f t="shared" si="19"/>
        <v>4166500</v>
      </c>
      <c r="P41" s="8">
        <v>57381516.68</v>
      </c>
      <c r="Q41" s="7">
        <f t="shared" si="20"/>
        <v>2024041.539999999</v>
      </c>
      <c r="R41" s="8">
        <v>59405558.22</v>
      </c>
      <c r="S41" s="7">
        <f t="shared" si="21"/>
        <v>456386</v>
      </c>
      <c r="T41" s="8">
        <v>59861944.22</v>
      </c>
      <c r="U41" s="7">
        <f t="shared" si="22"/>
        <v>15000</v>
      </c>
      <c r="V41" s="8">
        <v>59876944.22</v>
      </c>
      <c r="W41" s="7">
        <f t="shared" si="23"/>
        <v>3780</v>
      </c>
      <c r="X41" s="8">
        <v>59880724.22</v>
      </c>
      <c r="Y41" s="7">
        <f t="shared" si="24"/>
        <v>424780</v>
      </c>
      <c r="Z41" s="8">
        <v>60305504.22</v>
      </c>
      <c r="AA41" s="7">
        <f t="shared" si="25"/>
        <v>240299.34000000358</v>
      </c>
      <c r="AB41" s="8">
        <v>60545803.56</v>
      </c>
      <c r="AC41" s="7">
        <f t="shared" si="26"/>
        <v>10055160.560000002</v>
      </c>
      <c r="AE41" s="37"/>
      <c r="AF41" s="7">
        <f>AB41+AE41</f>
        <v>60545803.56</v>
      </c>
    </row>
    <row r="42" spans="1:32" ht="12.75">
      <c r="A42" s="3">
        <v>492</v>
      </c>
      <c r="B42" s="3" t="s">
        <v>6</v>
      </c>
      <c r="C42" s="8">
        <v>10809870</v>
      </c>
      <c r="D42" s="8">
        <v>10809870</v>
      </c>
      <c r="E42" s="7">
        <f t="shared" si="14"/>
        <v>0</v>
      </c>
      <c r="F42" s="8">
        <v>10809870</v>
      </c>
      <c r="G42" s="7">
        <f t="shared" si="15"/>
        <v>3000000</v>
      </c>
      <c r="H42" s="8">
        <v>13809870</v>
      </c>
      <c r="I42" s="7">
        <f t="shared" si="16"/>
        <v>0</v>
      </c>
      <c r="J42" s="8">
        <v>13809870</v>
      </c>
      <c r="K42" s="7">
        <f t="shared" si="17"/>
        <v>0</v>
      </c>
      <c r="L42" s="8">
        <v>13809870</v>
      </c>
      <c r="M42" s="7">
        <f t="shared" si="18"/>
        <v>0</v>
      </c>
      <c r="N42" s="8">
        <v>13809870</v>
      </c>
      <c r="O42" s="7">
        <f t="shared" si="19"/>
        <v>5000000</v>
      </c>
      <c r="P42" s="8">
        <v>18809870</v>
      </c>
      <c r="Q42" s="7">
        <f t="shared" si="20"/>
        <v>13000</v>
      </c>
      <c r="R42" s="8">
        <v>18822870</v>
      </c>
      <c r="S42" s="7">
        <f t="shared" si="21"/>
        <v>10710</v>
      </c>
      <c r="T42" s="8">
        <v>18833580</v>
      </c>
      <c r="U42" s="7">
        <f t="shared" si="22"/>
        <v>0</v>
      </c>
      <c r="V42" s="8">
        <v>18833580</v>
      </c>
      <c r="W42" s="7">
        <f t="shared" si="23"/>
        <v>0</v>
      </c>
      <c r="X42" s="8">
        <v>18833580</v>
      </c>
      <c r="Y42" s="7">
        <f t="shared" si="24"/>
        <v>-559897.3999999985</v>
      </c>
      <c r="Z42" s="8">
        <v>18273682.6</v>
      </c>
      <c r="AA42" s="7">
        <f t="shared" si="25"/>
        <v>0</v>
      </c>
      <c r="AB42" s="8">
        <v>18273682.6</v>
      </c>
      <c r="AC42" s="7">
        <f t="shared" si="26"/>
        <v>7463812.6000000015</v>
      </c>
      <c r="AE42" s="37"/>
      <c r="AF42" s="7">
        <f>AB42+AE42</f>
        <v>18273682.6</v>
      </c>
    </row>
    <row r="43" spans="1:35" s="1" customFormat="1" ht="12.75">
      <c r="A43" s="4"/>
      <c r="B43" s="4" t="s">
        <v>8</v>
      </c>
      <c r="C43" s="7">
        <f>SUM(C38:C42)</f>
        <v>160625001.11</v>
      </c>
      <c r="D43" s="7">
        <f>SUM(D38:D42)</f>
        <v>161411581.12</v>
      </c>
      <c r="E43" s="7">
        <f t="shared" si="14"/>
        <v>1467600</v>
      </c>
      <c r="F43" s="7">
        <f>SUM(F38:F42)</f>
        <v>162879181.12</v>
      </c>
      <c r="G43" s="7">
        <f t="shared" si="15"/>
        <v>6261196.99000001</v>
      </c>
      <c r="H43" s="7">
        <f>SUM(H38:H42)</f>
        <v>169140378.11</v>
      </c>
      <c r="I43" s="7">
        <f t="shared" si="16"/>
        <v>17084741.679999977</v>
      </c>
      <c r="J43" s="7">
        <f>SUM(J38:J42)</f>
        <v>186225119.79</v>
      </c>
      <c r="K43" s="7">
        <f t="shared" si="17"/>
        <v>1444272.650000006</v>
      </c>
      <c r="L43" s="7">
        <f>SUM(L38:L42)</f>
        <v>187669392.44</v>
      </c>
      <c r="M43" s="7">
        <f t="shared" si="18"/>
        <v>2076984.8799999952</v>
      </c>
      <c r="N43" s="7">
        <f>SUM(N38:N42)</f>
        <v>189746377.32</v>
      </c>
      <c r="O43" s="7">
        <f t="shared" si="19"/>
        <v>13598030.860000014</v>
      </c>
      <c r="P43" s="7">
        <f>SUM(P38:P42)</f>
        <v>203344408.18</v>
      </c>
      <c r="Q43" s="7">
        <f t="shared" si="20"/>
        <v>8903703.319999993</v>
      </c>
      <c r="R43" s="7">
        <f>SUM(R38:R42)</f>
        <v>212248111.5</v>
      </c>
      <c r="S43" s="7">
        <f t="shared" si="21"/>
        <v>5326486</v>
      </c>
      <c r="T43" s="7">
        <f>SUM(T38:T42)</f>
        <v>217574597.5</v>
      </c>
      <c r="U43" s="7">
        <f t="shared" si="22"/>
        <v>-47652.789999991655</v>
      </c>
      <c r="V43" s="7">
        <f>SUM(V38:V42)</f>
        <v>217526944.71</v>
      </c>
      <c r="W43" s="7">
        <f t="shared" si="23"/>
        <v>578062.6399999857</v>
      </c>
      <c r="X43" s="7">
        <f>SUM(X38:X42)</f>
        <v>218105007.35</v>
      </c>
      <c r="Y43" s="7">
        <f t="shared" si="24"/>
        <v>3145850.6599999964</v>
      </c>
      <c r="Z43" s="7">
        <f>SUM(Z38:Z42)</f>
        <v>221250858.01</v>
      </c>
      <c r="AA43" s="7">
        <f t="shared" si="25"/>
        <v>-10684682.379999995</v>
      </c>
      <c r="AB43" s="7">
        <f>SUM(AB38:AB42)</f>
        <v>210566175.63</v>
      </c>
      <c r="AC43" s="7">
        <f t="shared" si="26"/>
        <v>49154594.50999999</v>
      </c>
      <c r="AD43" s="51"/>
      <c r="AE43" s="52">
        <f>SUM(AE38:AE42)</f>
        <v>-1864642.74</v>
      </c>
      <c r="AF43" s="7">
        <f>SUM(AF38:AF42)</f>
        <v>208701532.89</v>
      </c>
      <c r="AG43" s="51"/>
      <c r="AH43" s="51"/>
      <c r="AI43" s="51"/>
    </row>
    <row r="44" spans="1:35" s="1" customFormat="1" ht="12.75">
      <c r="A44" s="4"/>
      <c r="B44" s="4" t="s">
        <v>5</v>
      </c>
      <c r="C44" s="7">
        <f>C32-C43</f>
        <v>0</v>
      </c>
      <c r="D44" s="7">
        <f>D32-D43</f>
        <v>0</v>
      </c>
      <c r="E44" s="7">
        <f t="shared" si="14"/>
        <v>-1467600</v>
      </c>
      <c r="F44" s="7">
        <f>F32-F43</f>
        <v>-1467600</v>
      </c>
      <c r="G44" s="7">
        <f t="shared" si="15"/>
        <v>-6036197.090000004</v>
      </c>
      <c r="H44" s="7">
        <f>H32-H43</f>
        <v>-7503797.090000004</v>
      </c>
      <c r="I44" s="7">
        <f t="shared" si="16"/>
        <v>-367209.59999999404</v>
      </c>
      <c r="J44" s="7">
        <f>J32-J43</f>
        <v>-7871006.689999998</v>
      </c>
      <c r="K44" s="7">
        <f t="shared" si="17"/>
        <v>-1444272.650000006</v>
      </c>
      <c r="L44" s="7">
        <f>L32-L43</f>
        <v>-9315279.340000004</v>
      </c>
      <c r="M44" s="7">
        <f t="shared" si="18"/>
        <v>-658655.6799999774</v>
      </c>
      <c r="N44" s="7">
        <f>N32-N43</f>
        <v>-9973935.01999998</v>
      </c>
      <c r="O44" s="7">
        <f t="shared" si="19"/>
        <v>2417565.2799999714</v>
      </c>
      <c r="P44" s="7">
        <f>P32-P43</f>
        <v>-7556369.74000001</v>
      </c>
      <c r="Q44" s="7">
        <f t="shared" si="20"/>
        <v>-401775.39999997616</v>
      </c>
      <c r="R44" s="7">
        <f>R32-R43</f>
        <v>-7958145.139999986</v>
      </c>
      <c r="S44" s="7">
        <f t="shared" si="21"/>
        <v>-278586</v>
      </c>
      <c r="T44" s="7">
        <f>T32-T43</f>
        <v>-8236731.139999986</v>
      </c>
      <c r="U44" s="7">
        <f t="shared" si="22"/>
        <v>-139055.6700000167</v>
      </c>
      <c r="V44" s="7">
        <f>V32-V43</f>
        <v>-8375786.810000002</v>
      </c>
      <c r="W44" s="7">
        <f t="shared" si="23"/>
        <v>-323779.9999999702</v>
      </c>
      <c r="X44" s="7">
        <f>X32-X43</f>
        <v>-8699566.809999973</v>
      </c>
      <c r="Y44" s="7">
        <f t="shared" si="24"/>
        <v>-856050.6600000262</v>
      </c>
      <c r="Z44" s="7">
        <f>Z32-Z43</f>
        <v>-9555617.469999999</v>
      </c>
      <c r="AA44" s="7">
        <f t="shared" si="25"/>
        <v>7819512.930000007</v>
      </c>
      <c r="AB44" s="7">
        <f>AB32-AB43</f>
        <v>-1736104.5399999917</v>
      </c>
      <c r="AC44" s="7">
        <f t="shared" si="26"/>
        <v>-1736104.5399999917</v>
      </c>
      <c r="AD44" s="51"/>
      <c r="AE44" s="52"/>
      <c r="AF44" s="7">
        <f>AF32-AF43</f>
        <v>-1736104.5399999917</v>
      </c>
      <c r="AG44" s="51"/>
      <c r="AH44" s="51"/>
      <c r="AI44" s="51"/>
    </row>
    <row r="45" spans="1:35" s="1" customFormat="1" ht="7.5" customHeight="1">
      <c r="A45" s="12"/>
      <c r="B45" s="12"/>
      <c r="C45" s="13"/>
      <c r="D45" s="13"/>
      <c r="E45" s="14"/>
      <c r="F45" s="36" t="s">
        <v>119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51"/>
      <c r="AE45" s="51"/>
      <c r="AF45" s="13"/>
      <c r="AG45" s="51"/>
      <c r="AH45" s="51"/>
      <c r="AI45" s="51"/>
    </row>
    <row r="46" spans="1:35" s="2" customFormat="1" ht="6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2" ht="15" customHeight="1">
      <c r="A47" s="63">
        <v>1</v>
      </c>
      <c r="B47" s="64" t="s">
        <v>46</v>
      </c>
      <c r="C47" s="24">
        <f aca="true" t="shared" si="27" ref="C47:H47">C48+C49+C50+C51+C52+C53</f>
        <v>25043950</v>
      </c>
      <c r="D47" s="24">
        <f t="shared" si="27"/>
        <v>25000750</v>
      </c>
      <c r="E47" s="24">
        <f t="shared" si="27"/>
        <v>0</v>
      </c>
      <c r="F47" s="24">
        <f t="shared" si="27"/>
        <v>25000750</v>
      </c>
      <c r="G47" s="24">
        <f t="shared" si="27"/>
        <v>117200</v>
      </c>
      <c r="H47" s="24">
        <f t="shared" si="27"/>
        <v>25117950</v>
      </c>
      <c r="I47" s="24">
        <f aca="true" t="shared" si="28" ref="I47:N47">I48+I49+I50+I51+I52+I53</f>
        <v>75000</v>
      </c>
      <c r="J47" s="24">
        <f t="shared" si="28"/>
        <v>25192950</v>
      </c>
      <c r="K47" s="24">
        <f t="shared" si="28"/>
        <v>0</v>
      </c>
      <c r="L47" s="24">
        <f t="shared" si="28"/>
        <v>25192950</v>
      </c>
      <c r="M47" s="24">
        <f t="shared" si="28"/>
        <v>282200</v>
      </c>
      <c r="N47" s="24">
        <f t="shared" si="28"/>
        <v>25475150</v>
      </c>
      <c r="O47" s="24">
        <f aca="true" t="shared" si="29" ref="O47:T47">O48+O49+O50+O51+O52+O53</f>
        <v>2716893.62</v>
      </c>
      <c r="P47" s="24">
        <f t="shared" si="29"/>
        <v>28192043.62</v>
      </c>
      <c r="Q47" s="24">
        <f t="shared" si="29"/>
        <v>5675070.46</v>
      </c>
      <c r="R47" s="24">
        <f t="shared" si="29"/>
        <v>33867114.08</v>
      </c>
      <c r="S47" s="24">
        <f t="shared" si="29"/>
        <v>1261437.1600000001</v>
      </c>
      <c r="T47" s="24">
        <f t="shared" si="29"/>
        <v>35128551.24</v>
      </c>
      <c r="U47" s="24">
        <f aca="true" t="shared" si="30" ref="U47:Z47">U48+U49+U50+U51+U52+U53</f>
        <v>-42397.41000000015</v>
      </c>
      <c r="V47" s="24">
        <f t="shared" si="30"/>
        <v>35086153.83</v>
      </c>
      <c r="W47" s="24">
        <f t="shared" si="30"/>
        <v>290550</v>
      </c>
      <c r="X47" s="24">
        <f t="shared" si="30"/>
        <v>35376703.83</v>
      </c>
      <c r="Y47" s="24">
        <f t="shared" si="30"/>
        <v>543829.5600000005</v>
      </c>
      <c r="Z47" s="24">
        <f t="shared" si="30"/>
        <v>35920533.39</v>
      </c>
      <c r="AA47" s="24">
        <f>AA48+AA49+AA50+AA51+AA52+AA53</f>
        <v>-1991093.8600000008</v>
      </c>
      <c r="AB47" s="24">
        <f>AB48+AB49+AB50+AB51+AB52+AB53</f>
        <v>33929439.53</v>
      </c>
      <c r="AC47" s="7">
        <f aca="true" t="shared" si="31" ref="AC47:AC88">AB47-D47</f>
        <v>8928689.530000001</v>
      </c>
      <c r="AE47" s="37"/>
      <c r="AF47" s="24">
        <f>AF48+AF49+AF50+AF51+AF52+AF53</f>
        <v>33929439.53</v>
      </c>
    </row>
    <row r="48" spans="1:32" s="27" customFormat="1" ht="48.75" customHeight="1">
      <c r="A48" s="3" t="s">
        <v>47</v>
      </c>
      <c r="B48" s="23" t="s">
        <v>48</v>
      </c>
      <c r="C48" s="26">
        <v>1508100</v>
      </c>
      <c r="D48" s="26">
        <v>1508100</v>
      </c>
      <c r="E48" s="8">
        <f aca="true" t="shared" si="32" ref="E48:E53">F48-D48</f>
        <v>0</v>
      </c>
      <c r="F48" s="26">
        <v>1508100</v>
      </c>
      <c r="G48" s="8">
        <f aca="true" t="shared" si="33" ref="G48:G53">H48-F48</f>
        <v>0</v>
      </c>
      <c r="H48" s="26">
        <v>1508100</v>
      </c>
      <c r="I48" s="8">
        <f aca="true" t="shared" si="34" ref="I48:I53">J48-H48</f>
        <v>0</v>
      </c>
      <c r="J48" s="26">
        <v>1508100</v>
      </c>
      <c r="K48" s="8">
        <f aca="true" t="shared" si="35" ref="K48:K53">L48-J48</f>
        <v>0</v>
      </c>
      <c r="L48" s="26">
        <v>1508100</v>
      </c>
      <c r="M48" s="8">
        <f aca="true" t="shared" si="36" ref="M48:M53">N48-L48</f>
        <v>0</v>
      </c>
      <c r="N48" s="26">
        <v>1508100</v>
      </c>
      <c r="O48" s="8">
        <f aca="true" t="shared" si="37" ref="O48:O53">P48-N48</f>
        <v>0</v>
      </c>
      <c r="P48" s="26">
        <v>1508100</v>
      </c>
      <c r="Q48" s="8">
        <f aca="true" t="shared" si="38" ref="Q48:Q53">R48-P48</f>
        <v>0</v>
      </c>
      <c r="R48" s="26">
        <v>1508100</v>
      </c>
      <c r="S48" s="8">
        <f aca="true" t="shared" si="39" ref="S48:S53">T48-R48</f>
        <v>70900</v>
      </c>
      <c r="T48" s="26">
        <v>1579000</v>
      </c>
      <c r="U48" s="8">
        <f aca="true" t="shared" si="40" ref="U48:U53">V48-T48</f>
        <v>0</v>
      </c>
      <c r="V48" s="26">
        <v>1579000</v>
      </c>
      <c r="W48" s="8">
        <f aca="true" t="shared" si="41" ref="W48:W53">X48-V48</f>
        <v>0</v>
      </c>
      <c r="X48" s="26">
        <v>1579000</v>
      </c>
      <c r="Y48" s="8">
        <f aca="true" t="shared" si="42" ref="Y48:Y53">Z48-X48</f>
        <v>773800</v>
      </c>
      <c r="Z48" s="26">
        <v>2352800</v>
      </c>
      <c r="AA48" s="8">
        <f aca="true" t="shared" si="43" ref="AA48:AA53">AB48-Z48</f>
        <v>-44394.689999999944</v>
      </c>
      <c r="AB48" s="26">
        <v>2308405.31</v>
      </c>
      <c r="AC48" s="7">
        <f t="shared" si="31"/>
        <v>800305.31</v>
      </c>
      <c r="AE48" s="38"/>
      <c r="AF48" s="26">
        <v>2308405.31</v>
      </c>
    </row>
    <row r="49" spans="1:32" s="27" customFormat="1" ht="30" customHeight="1">
      <c r="A49" s="3" t="s">
        <v>49</v>
      </c>
      <c r="B49" s="23" t="s">
        <v>50</v>
      </c>
      <c r="C49" s="26">
        <v>21603950</v>
      </c>
      <c r="D49" s="26">
        <v>21603950</v>
      </c>
      <c r="E49" s="8">
        <f t="shared" si="32"/>
        <v>0</v>
      </c>
      <c r="F49" s="26">
        <v>21603950</v>
      </c>
      <c r="G49" s="8">
        <f t="shared" si="33"/>
        <v>117200</v>
      </c>
      <c r="H49" s="26">
        <v>21721150</v>
      </c>
      <c r="I49" s="8">
        <f t="shared" si="34"/>
        <v>75000</v>
      </c>
      <c r="J49" s="26">
        <v>21796150</v>
      </c>
      <c r="K49" s="8">
        <f t="shared" si="35"/>
        <v>0</v>
      </c>
      <c r="L49" s="26">
        <v>21796150</v>
      </c>
      <c r="M49" s="8">
        <f t="shared" si="36"/>
        <v>282200</v>
      </c>
      <c r="N49" s="26">
        <v>22078350</v>
      </c>
      <c r="O49" s="8">
        <f t="shared" si="37"/>
        <v>181000</v>
      </c>
      <c r="P49" s="26">
        <v>22259350</v>
      </c>
      <c r="Q49" s="8">
        <f t="shared" si="38"/>
        <v>114400</v>
      </c>
      <c r="R49" s="26">
        <v>22373750</v>
      </c>
      <c r="S49" s="8">
        <f t="shared" si="39"/>
        <v>1196200</v>
      </c>
      <c r="T49" s="26">
        <v>23569950</v>
      </c>
      <c r="U49" s="8">
        <f t="shared" si="40"/>
        <v>209900</v>
      </c>
      <c r="V49" s="26">
        <v>23779850</v>
      </c>
      <c r="W49" s="8">
        <f t="shared" si="41"/>
        <v>-200</v>
      </c>
      <c r="X49" s="26">
        <v>23779650</v>
      </c>
      <c r="Y49" s="8">
        <f t="shared" si="42"/>
        <v>-243382.33999999985</v>
      </c>
      <c r="Z49" s="26">
        <v>23536267.66</v>
      </c>
      <c r="AA49" s="8">
        <f t="shared" si="43"/>
        <v>64711.949999999255</v>
      </c>
      <c r="AB49" s="26">
        <v>23600979.61</v>
      </c>
      <c r="AC49" s="7">
        <f t="shared" si="31"/>
        <v>1997029.6099999994</v>
      </c>
      <c r="AE49" s="38"/>
      <c r="AF49" s="26">
        <v>23600979.61</v>
      </c>
    </row>
    <row r="50" spans="1:32" s="27" customFormat="1" ht="15" customHeight="1">
      <c r="A50" s="3" t="s">
        <v>51</v>
      </c>
      <c r="B50" s="23" t="s">
        <v>52</v>
      </c>
      <c r="C50" s="26">
        <v>38000</v>
      </c>
      <c r="D50" s="26">
        <v>38000</v>
      </c>
      <c r="E50" s="8">
        <f t="shared" si="32"/>
        <v>0</v>
      </c>
      <c r="F50" s="26">
        <v>38000</v>
      </c>
      <c r="G50" s="8">
        <f t="shared" si="33"/>
        <v>0</v>
      </c>
      <c r="H50" s="26">
        <v>38000</v>
      </c>
      <c r="I50" s="8">
        <f t="shared" si="34"/>
        <v>0</v>
      </c>
      <c r="J50" s="26">
        <v>38000</v>
      </c>
      <c r="K50" s="8">
        <f t="shared" si="35"/>
        <v>0</v>
      </c>
      <c r="L50" s="26">
        <v>38000</v>
      </c>
      <c r="M50" s="8">
        <f t="shared" si="36"/>
        <v>0</v>
      </c>
      <c r="N50" s="26">
        <v>38000</v>
      </c>
      <c r="O50" s="8">
        <f t="shared" si="37"/>
        <v>0</v>
      </c>
      <c r="P50" s="26">
        <v>38000</v>
      </c>
      <c r="Q50" s="8">
        <f t="shared" si="38"/>
        <v>0</v>
      </c>
      <c r="R50" s="26">
        <v>38000</v>
      </c>
      <c r="S50" s="8">
        <f t="shared" si="39"/>
        <v>0</v>
      </c>
      <c r="T50" s="26">
        <v>38000</v>
      </c>
      <c r="U50" s="8">
        <f t="shared" si="40"/>
        <v>0</v>
      </c>
      <c r="V50" s="26">
        <v>38000</v>
      </c>
      <c r="W50" s="8">
        <f t="shared" si="41"/>
        <v>0</v>
      </c>
      <c r="X50" s="26">
        <v>38000</v>
      </c>
      <c r="Y50" s="8">
        <f t="shared" si="42"/>
        <v>0</v>
      </c>
      <c r="Z50" s="26">
        <v>38000</v>
      </c>
      <c r="AA50" s="8">
        <f t="shared" si="43"/>
        <v>0</v>
      </c>
      <c r="AB50" s="26">
        <v>38000</v>
      </c>
      <c r="AC50" s="7">
        <f t="shared" si="31"/>
        <v>0</v>
      </c>
      <c r="AE50" s="38"/>
      <c r="AF50" s="26">
        <v>38000</v>
      </c>
    </row>
    <row r="51" spans="1:32" s="27" customFormat="1" ht="33.75" customHeight="1">
      <c r="A51" s="3" t="s">
        <v>53</v>
      </c>
      <c r="B51" s="23" t="s">
        <v>54</v>
      </c>
      <c r="C51" s="26">
        <v>1234900</v>
      </c>
      <c r="D51" s="26">
        <v>1234900</v>
      </c>
      <c r="E51" s="8">
        <f t="shared" si="32"/>
        <v>0</v>
      </c>
      <c r="F51" s="26">
        <v>1234900</v>
      </c>
      <c r="G51" s="8">
        <f t="shared" si="33"/>
        <v>0</v>
      </c>
      <c r="H51" s="26">
        <v>1234900</v>
      </c>
      <c r="I51" s="8">
        <f t="shared" si="34"/>
        <v>0</v>
      </c>
      <c r="J51" s="26">
        <v>1234900</v>
      </c>
      <c r="K51" s="8">
        <f t="shared" si="35"/>
        <v>0</v>
      </c>
      <c r="L51" s="26">
        <v>1234900</v>
      </c>
      <c r="M51" s="8">
        <f t="shared" si="36"/>
        <v>0</v>
      </c>
      <c r="N51" s="26">
        <v>1234900</v>
      </c>
      <c r="O51" s="8">
        <f t="shared" si="37"/>
        <v>0</v>
      </c>
      <c r="P51" s="26">
        <v>1234900</v>
      </c>
      <c r="Q51" s="8">
        <f t="shared" si="38"/>
        <v>0</v>
      </c>
      <c r="R51" s="26">
        <v>1234900</v>
      </c>
      <c r="S51" s="8">
        <f t="shared" si="39"/>
        <v>61000</v>
      </c>
      <c r="T51" s="26">
        <v>1295900</v>
      </c>
      <c r="U51" s="8">
        <f t="shared" si="40"/>
        <v>0</v>
      </c>
      <c r="V51" s="26">
        <v>1295900</v>
      </c>
      <c r="W51" s="8">
        <f t="shared" si="41"/>
        <v>0</v>
      </c>
      <c r="X51" s="26">
        <v>1295900</v>
      </c>
      <c r="Y51" s="8">
        <f t="shared" si="42"/>
        <v>0</v>
      </c>
      <c r="Z51" s="26">
        <v>1295900</v>
      </c>
      <c r="AA51" s="8">
        <f t="shared" si="43"/>
        <v>22134</v>
      </c>
      <c r="AB51" s="26">
        <v>1318034</v>
      </c>
      <c r="AC51" s="7">
        <f t="shared" si="31"/>
        <v>83134</v>
      </c>
      <c r="AE51" s="38"/>
      <c r="AF51" s="26">
        <v>1318034</v>
      </c>
    </row>
    <row r="52" spans="1:32" s="27" customFormat="1" ht="15" customHeight="1">
      <c r="A52" s="3" t="s">
        <v>55</v>
      </c>
      <c r="B52" s="23" t="s">
        <v>56</v>
      </c>
      <c r="C52" s="26">
        <v>50000</v>
      </c>
      <c r="D52" s="26">
        <v>50000</v>
      </c>
      <c r="E52" s="8">
        <f t="shared" si="32"/>
        <v>0</v>
      </c>
      <c r="F52" s="26">
        <v>50000</v>
      </c>
      <c r="G52" s="8">
        <f t="shared" si="33"/>
        <v>0</v>
      </c>
      <c r="H52" s="26">
        <v>50000</v>
      </c>
      <c r="I52" s="8">
        <f t="shared" si="34"/>
        <v>0</v>
      </c>
      <c r="J52" s="26">
        <v>50000</v>
      </c>
      <c r="K52" s="8">
        <f t="shared" si="35"/>
        <v>0</v>
      </c>
      <c r="L52" s="26">
        <v>50000</v>
      </c>
      <c r="M52" s="8">
        <f t="shared" si="36"/>
        <v>0</v>
      </c>
      <c r="N52" s="26">
        <v>50000</v>
      </c>
      <c r="O52" s="8">
        <f t="shared" si="37"/>
        <v>0</v>
      </c>
      <c r="P52" s="26">
        <v>50000</v>
      </c>
      <c r="Q52" s="8">
        <f t="shared" si="38"/>
        <v>0</v>
      </c>
      <c r="R52" s="26">
        <v>50000</v>
      </c>
      <c r="S52" s="8">
        <f t="shared" si="39"/>
        <v>0</v>
      </c>
      <c r="T52" s="26">
        <v>50000</v>
      </c>
      <c r="U52" s="8">
        <f t="shared" si="40"/>
        <v>0</v>
      </c>
      <c r="V52" s="26">
        <v>50000</v>
      </c>
      <c r="W52" s="8">
        <f t="shared" si="41"/>
        <v>0</v>
      </c>
      <c r="X52" s="26">
        <v>50000</v>
      </c>
      <c r="Y52" s="8">
        <f t="shared" si="42"/>
        <v>0</v>
      </c>
      <c r="Z52" s="26">
        <v>50000</v>
      </c>
      <c r="AA52" s="8">
        <f t="shared" si="43"/>
        <v>0</v>
      </c>
      <c r="AB52" s="26">
        <v>50000</v>
      </c>
      <c r="AC52" s="7">
        <f t="shared" si="31"/>
        <v>0</v>
      </c>
      <c r="AE52" s="38"/>
      <c r="AF52" s="26">
        <v>50000</v>
      </c>
    </row>
    <row r="53" spans="1:32" s="27" customFormat="1" ht="30" customHeight="1">
      <c r="A53" s="3" t="s">
        <v>57</v>
      </c>
      <c r="B53" s="23" t="s">
        <v>58</v>
      </c>
      <c r="C53" s="26">
        <v>609000</v>
      </c>
      <c r="D53" s="26">
        <v>565800</v>
      </c>
      <c r="E53" s="8">
        <f t="shared" si="32"/>
        <v>0</v>
      </c>
      <c r="F53" s="26">
        <v>565800</v>
      </c>
      <c r="G53" s="8">
        <f t="shared" si="33"/>
        <v>0</v>
      </c>
      <c r="H53" s="26">
        <v>565800</v>
      </c>
      <c r="I53" s="8">
        <f t="shared" si="34"/>
        <v>0</v>
      </c>
      <c r="J53" s="26">
        <v>565800</v>
      </c>
      <c r="K53" s="8">
        <f t="shared" si="35"/>
        <v>0</v>
      </c>
      <c r="L53" s="26">
        <v>565800</v>
      </c>
      <c r="M53" s="8">
        <f t="shared" si="36"/>
        <v>0</v>
      </c>
      <c r="N53" s="26">
        <v>565800</v>
      </c>
      <c r="O53" s="8">
        <f t="shared" si="37"/>
        <v>2535893.62</v>
      </c>
      <c r="P53" s="26">
        <v>3101693.62</v>
      </c>
      <c r="Q53" s="8">
        <f t="shared" si="38"/>
        <v>5560670.46</v>
      </c>
      <c r="R53" s="26">
        <v>8662364.08</v>
      </c>
      <c r="S53" s="8">
        <f t="shared" si="39"/>
        <v>-66662.83999999985</v>
      </c>
      <c r="T53" s="26">
        <v>8595701.24</v>
      </c>
      <c r="U53" s="8">
        <f t="shared" si="40"/>
        <v>-252297.41000000015</v>
      </c>
      <c r="V53" s="26">
        <v>8343403.83</v>
      </c>
      <c r="W53" s="8">
        <f t="shared" si="41"/>
        <v>290750</v>
      </c>
      <c r="X53" s="26">
        <v>8634153.83</v>
      </c>
      <c r="Y53" s="8">
        <f t="shared" si="42"/>
        <v>13411.900000000373</v>
      </c>
      <c r="Z53" s="26">
        <v>8647565.73</v>
      </c>
      <c r="AA53" s="8">
        <f t="shared" si="43"/>
        <v>-2033545.12</v>
      </c>
      <c r="AB53" s="26">
        <v>6614020.61</v>
      </c>
      <c r="AC53" s="7">
        <f t="shared" si="31"/>
        <v>6048220.61</v>
      </c>
      <c r="AE53" s="38"/>
      <c r="AF53" s="26">
        <v>6614020.61</v>
      </c>
    </row>
    <row r="54" spans="1:35" s="28" customFormat="1" ht="15" customHeight="1">
      <c r="A54" s="4">
        <v>2</v>
      </c>
      <c r="B54" s="15" t="s">
        <v>16</v>
      </c>
      <c r="C54" s="24">
        <f aca="true" t="shared" si="44" ref="C54:AB54">C55</f>
        <v>428100</v>
      </c>
      <c r="D54" s="24">
        <f t="shared" si="44"/>
        <v>428100</v>
      </c>
      <c r="E54" s="24">
        <f t="shared" si="44"/>
        <v>0</v>
      </c>
      <c r="F54" s="24">
        <f t="shared" si="44"/>
        <v>428100</v>
      </c>
      <c r="G54" s="24">
        <f t="shared" si="44"/>
        <v>0</v>
      </c>
      <c r="H54" s="24">
        <f t="shared" si="44"/>
        <v>428100</v>
      </c>
      <c r="I54" s="24">
        <f t="shared" si="44"/>
        <v>0</v>
      </c>
      <c r="J54" s="24">
        <f t="shared" si="44"/>
        <v>428100</v>
      </c>
      <c r="K54" s="24">
        <f t="shared" si="44"/>
        <v>0</v>
      </c>
      <c r="L54" s="24">
        <f t="shared" si="44"/>
        <v>428100</v>
      </c>
      <c r="M54" s="24">
        <f t="shared" si="44"/>
        <v>0</v>
      </c>
      <c r="N54" s="24">
        <f t="shared" si="44"/>
        <v>428100</v>
      </c>
      <c r="O54" s="24">
        <f t="shared" si="44"/>
        <v>0</v>
      </c>
      <c r="P54" s="24">
        <f t="shared" si="44"/>
        <v>428100</v>
      </c>
      <c r="Q54" s="24">
        <f t="shared" si="44"/>
        <v>0</v>
      </c>
      <c r="R54" s="24">
        <f t="shared" si="44"/>
        <v>428100</v>
      </c>
      <c r="S54" s="24">
        <f t="shared" si="44"/>
        <v>21900</v>
      </c>
      <c r="T54" s="24">
        <f t="shared" si="44"/>
        <v>450000</v>
      </c>
      <c r="U54" s="24">
        <f t="shared" si="44"/>
        <v>0</v>
      </c>
      <c r="V54" s="24">
        <f t="shared" si="44"/>
        <v>450000</v>
      </c>
      <c r="W54" s="24">
        <f t="shared" si="44"/>
        <v>0</v>
      </c>
      <c r="X54" s="24">
        <f t="shared" si="44"/>
        <v>450000</v>
      </c>
      <c r="Y54" s="24">
        <f t="shared" si="44"/>
        <v>0</v>
      </c>
      <c r="Z54" s="24">
        <f t="shared" si="44"/>
        <v>450000</v>
      </c>
      <c r="AA54" s="24">
        <f t="shared" si="44"/>
        <v>0</v>
      </c>
      <c r="AB54" s="24">
        <f t="shared" si="44"/>
        <v>450000</v>
      </c>
      <c r="AC54" s="7">
        <f t="shared" si="31"/>
        <v>21900</v>
      </c>
      <c r="AD54" s="11"/>
      <c r="AE54" s="37"/>
      <c r="AF54" s="24">
        <f>AF55</f>
        <v>450000</v>
      </c>
      <c r="AG54" s="11"/>
      <c r="AH54" s="11"/>
      <c r="AI54" s="11"/>
    </row>
    <row r="55" spans="1:32" s="27" customFormat="1" ht="15" customHeight="1">
      <c r="A55" s="3" t="s">
        <v>59</v>
      </c>
      <c r="B55" s="5" t="s">
        <v>60</v>
      </c>
      <c r="C55" s="26">
        <v>428100</v>
      </c>
      <c r="D55" s="26">
        <v>428100</v>
      </c>
      <c r="E55" s="8">
        <f>F55-D55</f>
        <v>0</v>
      </c>
      <c r="F55" s="26">
        <v>428100</v>
      </c>
      <c r="G55" s="8">
        <f>H55-F55</f>
        <v>0</v>
      </c>
      <c r="H55" s="26">
        <v>428100</v>
      </c>
      <c r="I55" s="8">
        <f>J55-H55</f>
        <v>0</v>
      </c>
      <c r="J55" s="26">
        <v>428100</v>
      </c>
      <c r="K55" s="8">
        <f>L55-J55</f>
        <v>0</v>
      </c>
      <c r="L55" s="26">
        <v>428100</v>
      </c>
      <c r="M55" s="8">
        <f>N55-L55</f>
        <v>0</v>
      </c>
      <c r="N55" s="26">
        <v>428100</v>
      </c>
      <c r="O55" s="8">
        <f>P55-N55</f>
        <v>0</v>
      </c>
      <c r="P55" s="26">
        <v>428100</v>
      </c>
      <c r="Q55" s="8">
        <f>R55-P55</f>
        <v>0</v>
      </c>
      <c r="R55" s="26">
        <v>428100</v>
      </c>
      <c r="S55" s="8">
        <f>T55-R55</f>
        <v>21900</v>
      </c>
      <c r="T55" s="26">
        <v>450000</v>
      </c>
      <c r="U55" s="8">
        <f>V55-T55</f>
        <v>0</v>
      </c>
      <c r="V55" s="26">
        <v>450000</v>
      </c>
      <c r="W55" s="8">
        <f>X55-V55</f>
        <v>0</v>
      </c>
      <c r="X55" s="26">
        <v>450000</v>
      </c>
      <c r="Y55" s="8">
        <f>Z55-X55</f>
        <v>0</v>
      </c>
      <c r="Z55" s="26">
        <v>450000</v>
      </c>
      <c r="AA55" s="8">
        <f>AB55-Z55</f>
        <v>0</v>
      </c>
      <c r="AB55" s="26">
        <v>450000</v>
      </c>
      <c r="AC55" s="7">
        <f t="shared" si="31"/>
        <v>21900</v>
      </c>
      <c r="AE55" s="38"/>
      <c r="AF55" s="26">
        <v>450000</v>
      </c>
    </row>
    <row r="56" spans="1:35" s="28" customFormat="1" ht="15" customHeight="1">
      <c r="A56" s="4">
        <v>3</v>
      </c>
      <c r="B56" s="15" t="s">
        <v>98</v>
      </c>
      <c r="C56" s="24">
        <f aca="true" t="shared" si="45" ref="C56:AB56">C57</f>
        <v>3376700</v>
      </c>
      <c r="D56" s="24">
        <f t="shared" si="45"/>
        <v>3400200</v>
      </c>
      <c r="E56" s="24">
        <f t="shared" si="45"/>
        <v>0</v>
      </c>
      <c r="F56" s="24">
        <f t="shared" si="45"/>
        <v>3400200</v>
      </c>
      <c r="G56" s="24">
        <f t="shared" si="45"/>
        <v>0</v>
      </c>
      <c r="H56" s="24">
        <f t="shared" si="45"/>
        <v>3400200</v>
      </c>
      <c r="I56" s="24">
        <f t="shared" si="45"/>
        <v>0</v>
      </c>
      <c r="J56" s="24">
        <f t="shared" si="45"/>
        <v>3400200</v>
      </c>
      <c r="K56" s="24">
        <f t="shared" si="45"/>
        <v>0</v>
      </c>
      <c r="L56" s="24">
        <f t="shared" si="45"/>
        <v>3400200</v>
      </c>
      <c r="M56" s="24">
        <f t="shared" si="45"/>
        <v>0</v>
      </c>
      <c r="N56" s="24">
        <f t="shared" si="45"/>
        <v>3400200</v>
      </c>
      <c r="O56" s="24">
        <f t="shared" si="45"/>
        <v>0</v>
      </c>
      <c r="P56" s="24">
        <f t="shared" si="45"/>
        <v>3400200</v>
      </c>
      <c r="Q56" s="24">
        <f t="shared" si="45"/>
        <v>257000</v>
      </c>
      <c r="R56" s="24">
        <f t="shared" si="45"/>
        <v>3657200</v>
      </c>
      <c r="S56" s="24">
        <f t="shared" si="45"/>
        <v>75800</v>
      </c>
      <c r="T56" s="24">
        <f t="shared" si="45"/>
        <v>3733000</v>
      </c>
      <c r="U56" s="24">
        <f t="shared" si="45"/>
        <v>0</v>
      </c>
      <c r="V56" s="24">
        <f t="shared" si="45"/>
        <v>3733000</v>
      </c>
      <c r="W56" s="24">
        <f t="shared" si="45"/>
        <v>0</v>
      </c>
      <c r="X56" s="24">
        <f t="shared" si="45"/>
        <v>3733000</v>
      </c>
      <c r="Y56" s="24">
        <f t="shared" si="45"/>
        <v>351700</v>
      </c>
      <c r="Z56" s="24">
        <f t="shared" si="45"/>
        <v>4084700</v>
      </c>
      <c r="AA56" s="24">
        <f t="shared" si="45"/>
        <v>-510</v>
      </c>
      <c r="AB56" s="24">
        <f t="shared" si="45"/>
        <v>4084190</v>
      </c>
      <c r="AC56" s="7">
        <f t="shared" si="31"/>
        <v>683990</v>
      </c>
      <c r="AD56" s="11"/>
      <c r="AE56" s="37"/>
      <c r="AF56" s="24">
        <f>AF57</f>
        <v>4084190</v>
      </c>
      <c r="AG56" s="11"/>
      <c r="AH56" s="11"/>
      <c r="AI56" s="11"/>
    </row>
    <row r="57" spans="1:32" s="27" customFormat="1" ht="15" customHeight="1">
      <c r="A57" s="3" t="s">
        <v>131</v>
      </c>
      <c r="B57" s="5" t="s">
        <v>132</v>
      </c>
      <c r="C57" s="26">
        <v>3376700</v>
      </c>
      <c r="D57" s="26">
        <v>3400200</v>
      </c>
      <c r="E57" s="8">
        <f>F57-D57</f>
        <v>0</v>
      </c>
      <c r="F57" s="26">
        <v>3400200</v>
      </c>
      <c r="G57" s="8">
        <f>H57-F57</f>
        <v>0</v>
      </c>
      <c r="H57" s="26">
        <v>3400200</v>
      </c>
      <c r="I57" s="8">
        <f>J57-H57</f>
        <v>0</v>
      </c>
      <c r="J57" s="26">
        <v>3400200</v>
      </c>
      <c r="K57" s="8">
        <f>L57-J57</f>
        <v>0</v>
      </c>
      <c r="L57" s="26">
        <v>3400200</v>
      </c>
      <c r="M57" s="8">
        <f>N57-L57</f>
        <v>0</v>
      </c>
      <c r="N57" s="26">
        <v>3400200</v>
      </c>
      <c r="O57" s="8">
        <f>P57-N57</f>
        <v>0</v>
      </c>
      <c r="P57" s="26">
        <v>3400200</v>
      </c>
      <c r="Q57" s="8">
        <f>R57-P57</f>
        <v>257000</v>
      </c>
      <c r="R57" s="26">
        <v>3657200</v>
      </c>
      <c r="S57" s="8">
        <f>T57-R57</f>
        <v>75800</v>
      </c>
      <c r="T57" s="26">
        <v>3733000</v>
      </c>
      <c r="U57" s="8">
        <f>V57-T57</f>
        <v>0</v>
      </c>
      <c r="V57" s="26">
        <v>3733000</v>
      </c>
      <c r="W57" s="8">
        <f>X57-V57</f>
        <v>0</v>
      </c>
      <c r="X57" s="26">
        <v>3733000</v>
      </c>
      <c r="Y57" s="8">
        <f>Z57-X57</f>
        <v>351700</v>
      </c>
      <c r="Z57" s="26">
        <v>4084700</v>
      </c>
      <c r="AA57" s="8">
        <f>AB57-Z57</f>
        <v>-510</v>
      </c>
      <c r="AB57" s="26">
        <v>4084190</v>
      </c>
      <c r="AC57" s="7">
        <f t="shared" si="31"/>
        <v>683990</v>
      </c>
      <c r="AE57" s="38"/>
      <c r="AF57" s="26">
        <v>4084190</v>
      </c>
    </row>
    <row r="58" spans="1:35" s="28" customFormat="1" ht="15" customHeight="1">
      <c r="A58" s="4">
        <v>4</v>
      </c>
      <c r="B58" s="15" t="s">
        <v>99</v>
      </c>
      <c r="C58" s="24">
        <f aca="true" t="shared" si="46" ref="C58:H58">C59+C60+C61+C62+C63</f>
        <v>9888180</v>
      </c>
      <c r="D58" s="24">
        <f t="shared" si="46"/>
        <v>9888180</v>
      </c>
      <c r="E58" s="24">
        <f t="shared" si="46"/>
        <v>0</v>
      </c>
      <c r="F58" s="24">
        <f t="shared" si="46"/>
        <v>9888180</v>
      </c>
      <c r="G58" s="24">
        <f t="shared" si="46"/>
        <v>890189.1900000004</v>
      </c>
      <c r="H58" s="24">
        <f t="shared" si="46"/>
        <v>10778369.190000001</v>
      </c>
      <c r="I58" s="24">
        <f aca="true" t="shared" si="47" ref="I58:N58">I59+I60+I61+I62+I63</f>
        <v>0</v>
      </c>
      <c r="J58" s="24">
        <f t="shared" si="47"/>
        <v>10778369.190000001</v>
      </c>
      <c r="K58" s="24">
        <f t="shared" si="47"/>
        <v>0</v>
      </c>
      <c r="L58" s="24">
        <f t="shared" si="47"/>
        <v>10778369.190000001</v>
      </c>
      <c r="M58" s="24">
        <f t="shared" si="47"/>
        <v>222900</v>
      </c>
      <c r="N58" s="24">
        <f t="shared" si="47"/>
        <v>11001269.190000001</v>
      </c>
      <c r="O58" s="24">
        <f aca="true" t="shared" si="48" ref="O58:T58">O59+O60+O61+O62+O63</f>
        <v>5058000</v>
      </c>
      <c r="P58" s="24">
        <f t="shared" si="48"/>
        <v>16059269.190000001</v>
      </c>
      <c r="Q58" s="24">
        <f t="shared" si="48"/>
        <v>0</v>
      </c>
      <c r="R58" s="24">
        <f t="shared" si="48"/>
        <v>16059269.190000001</v>
      </c>
      <c r="S58" s="24">
        <f t="shared" si="48"/>
        <v>0</v>
      </c>
      <c r="T58" s="24">
        <f t="shared" si="48"/>
        <v>16059269.190000001</v>
      </c>
      <c r="U58" s="24">
        <f aca="true" t="shared" si="49" ref="U58:Z58">U59+U60+U61+U62+U63</f>
        <v>21253.62999999989</v>
      </c>
      <c r="V58" s="24">
        <f t="shared" si="49"/>
        <v>16080522.82</v>
      </c>
      <c r="W58" s="24">
        <f t="shared" si="49"/>
        <v>336282.63999999966</v>
      </c>
      <c r="X58" s="24">
        <f t="shared" si="49"/>
        <v>16416805.46</v>
      </c>
      <c r="Y58" s="24">
        <f t="shared" si="49"/>
        <v>-12200</v>
      </c>
      <c r="Z58" s="24">
        <f t="shared" si="49"/>
        <v>16404605.46</v>
      </c>
      <c r="AA58" s="24">
        <f>AA59+AA60+AA61+AA62+AA63</f>
        <v>891432.75</v>
      </c>
      <c r="AB58" s="24">
        <f>AB59+AB60+AB61+AB62+AB63</f>
        <v>17296038.21</v>
      </c>
      <c r="AC58" s="7">
        <f t="shared" si="31"/>
        <v>7407858.210000001</v>
      </c>
      <c r="AD58" s="11"/>
      <c r="AE58" s="37"/>
      <c r="AF58" s="24">
        <f>AF59+AF60+AF61+AF62+AF63</f>
        <v>17296038.21</v>
      </c>
      <c r="AG58" s="11"/>
      <c r="AH58" s="11"/>
      <c r="AI58" s="11"/>
    </row>
    <row r="59" spans="1:32" s="27" customFormat="1" ht="15" customHeight="1">
      <c r="A59" s="3" t="s">
        <v>61</v>
      </c>
      <c r="B59" s="5" t="s">
        <v>62</v>
      </c>
      <c r="C59" s="26">
        <v>19600</v>
      </c>
      <c r="D59" s="26">
        <v>19600</v>
      </c>
      <c r="E59" s="8">
        <f>F59-D59</f>
        <v>0</v>
      </c>
      <c r="F59" s="26">
        <v>19600</v>
      </c>
      <c r="G59" s="8">
        <f>H59-F59</f>
        <v>0</v>
      </c>
      <c r="H59" s="26">
        <v>19600</v>
      </c>
      <c r="I59" s="8">
        <f>J59-H59</f>
        <v>0</v>
      </c>
      <c r="J59" s="26">
        <v>19600</v>
      </c>
      <c r="K59" s="8">
        <f>L59-J59</f>
        <v>0</v>
      </c>
      <c r="L59" s="26">
        <v>19600</v>
      </c>
      <c r="M59" s="8">
        <f>N59-L59</f>
        <v>0</v>
      </c>
      <c r="N59" s="26">
        <v>19600</v>
      </c>
      <c r="O59" s="8">
        <f>P59-N59</f>
        <v>0</v>
      </c>
      <c r="P59" s="26">
        <v>19600</v>
      </c>
      <c r="Q59" s="8">
        <f>R59-P59</f>
        <v>0</v>
      </c>
      <c r="R59" s="26">
        <v>19600</v>
      </c>
      <c r="S59" s="8">
        <f>T59-R59</f>
        <v>0</v>
      </c>
      <c r="T59" s="26">
        <v>19600</v>
      </c>
      <c r="U59" s="8">
        <f>V59-T59</f>
        <v>0</v>
      </c>
      <c r="V59" s="26">
        <v>19600</v>
      </c>
      <c r="W59" s="8">
        <f>X59-V59</f>
        <v>0</v>
      </c>
      <c r="X59" s="26">
        <v>19600</v>
      </c>
      <c r="Y59" s="8">
        <f>Z59-X59</f>
        <v>38800</v>
      </c>
      <c r="Z59" s="26">
        <v>58400</v>
      </c>
      <c r="AA59" s="8">
        <f>AB59-Z59</f>
        <v>0</v>
      </c>
      <c r="AB59" s="26">
        <v>58400</v>
      </c>
      <c r="AC59" s="7">
        <f t="shared" si="31"/>
        <v>38800</v>
      </c>
      <c r="AE59" s="38"/>
      <c r="AF59" s="26">
        <v>58400</v>
      </c>
    </row>
    <row r="60" spans="1:32" s="27" customFormat="1" ht="15" customHeight="1">
      <c r="A60" s="3" t="s">
        <v>111</v>
      </c>
      <c r="B60" s="5" t="s">
        <v>112</v>
      </c>
      <c r="C60" s="26">
        <v>4448400</v>
      </c>
      <c r="D60" s="26">
        <v>4448400</v>
      </c>
      <c r="E60" s="8">
        <f>F60-D60</f>
        <v>0</v>
      </c>
      <c r="F60" s="26">
        <v>4448400</v>
      </c>
      <c r="G60" s="8">
        <f>H60-F60</f>
        <v>0</v>
      </c>
      <c r="H60" s="26">
        <v>4448400</v>
      </c>
      <c r="I60" s="8">
        <f>J60-H60</f>
        <v>0</v>
      </c>
      <c r="J60" s="26">
        <v>4448400</v>
      </c>
      <c r="K60" s="8">
        <f>L60-J60</f>
        <v>0</v>
      </c>
      <c r="L60" s="26">
        <v>4448400</v>
      </c>
      <c r="M60" s="8">
        <f>N60-L60</f>
        <v>0</v>
      </c>
      <c r="N60" s="26">
        <v>4448400</v>
      </c>
      <c r="O60" s="8">
        <f>P60-N60</f>
        <v>0</v>
      </c>
      <c r="P60" s="26">
        <v>4448400</v>
      </c>
      <c r="Q60" s="8">
        <f>R60-P60</f>
        <v>0</v>
      </c>
      <c r="R60" s="26">
        <v>4448400</v>
      </c>
      <c r="S60" s="8">
        <f>T60-R60</f>
        <v>0</v>
      </c>
      <c r="T60" s="26">
        <v>4448400</v>
      </c>
      <c r="U60" s="8">
        <f>V60-T60</f>
        <v>0</v>
      </c>
      <c r="V60" s="26">
        <v>4448400</v>
      </c>
      <c r="W60" s="8">
        <f>X60-V60</f>
        <v>0</v>
      </c>
      <c r="X60" s="26">
        <v>4448400</v>
      </c>
      <c r="Y60" s="8">
        <f>Z60-X60</f>
        <v>0</v>
      </c>
      <c r="Z60" s="26">
        <v>4448400</v>
      </c>
      <c r="AA60" s="8">
        <f>AB60-Z60</f>
        <v>0</v>
      </c>
      <c r="AB60" s="26">
        <v>4448400</v>
      </c>
      <c r="AC60" s="7">
        <f t="shared" si="31"/>
        <v>0</v>
      </c>
      <c r="AE60" s="38"/>
      <c r="AF60" s="26">
        <v>4448400</v>
      </c>
    </row>
    <row r="61" spans="1:32" s="27" customFormat="1" ht="15" customHeight="1">
      <c r="A61" s="3" t="s">
        <v>63</v>
      </c>
      <c r="B61" s="5" t="s">
        <v>64</v>
      </c>
      <c r="C61" s="26">
        <v>5144880</v>
      </c>
      <c r="D61" s="26">
        <v>5144880</v>
      </c>
      <c r="E61" s="8">
        <f>F61-D61</f>
        <v>0</v>
      </c>
      <c r="F61" s="26">
        <v>5144880</v>
      </c>
      <c r="G61" s="8">
        <f>H61-F61</f>
        <v>716469.1900000004</v>
      </c>
      <c r="H61" s="26">
        <v>5861349.19</v>
      </c>
      <c r="I61" s="8">
        <f>J61-H61</f>
        <v>0</v>
      </c>
      <c r="J61" s="26">
        <v>5861349.19</v>
      </c>
      <c r="K61" s="8">
        <f>L61-J61</f>
        <v>0</v>
      </c>
      <c r="L61" s="26">
        <v>5861349.19</v>
      </c>
      <c r="M61" s="8">
        <f>N61-L61</f>
        <v>0</v>
      </c>
      <c r="N61" s="26">
        <v>5861349.19</v>
      </c>
      <c r="O61" s="8">
        <f>P61-N61</f>
        <v>0</v>
      </c>
      <c r="P61" s="26">
        <v>5861349.19</v>
      </c>
      <c r="Q61" s="8">
        <f>R61-P61</f>
        <v>0</v>
      </c>
      <c r="R61" s="26">
        <v>5861349.19</v>
      </c>
      <c r="S61" s="8">
        <f>T61-R61</f>
        <v>0</v>
      </c>
      <c r="T61" s="26">
        <v>5861349.19</v>
      </c>
      <c r="U61" s="8">
        <f>V61-T61</f>
        <v>0</v>
      </c>
      <c r="V61" s="26">
        <v>5861349.19</v>
      </c>
      <c r="W61" s="8">
        <f>X61-V61</f>
        <v>0</v>
      </c>
      <c r="X61" s="26">
        <v>5861349.19</v>
      </c>
      <c r="Y61" s="8">
        <f>Z61-X61</f>
        <v>0</v>
      </c>
      <c r="Z61" s="26">
        <v>5861349.19</v>
      </c>
      <c r="AA61" s="8">
        <f>AB61-Z61</f>
        <v>0</v>
      </c>
      <c r="AB61" s="26">
        <v>5861349.19</v>
      </c>
      <c r="AC61" s="7">
        <f t="shared" si="31"/>
        <v>716469.1900000004</v>
      </c>
      <c r="AE61" s="38"/>
      <c r="AF61" s="26">
        <v>5861349.19</v>
      </c>
    </row>
    <row r="62" spans="1:32" s="27" customFormat="1" ht="15" customHeight="1">
      <c r="A62" s="3" t="s">
        <v>65</v>
      </c>
      <c r="B62" s="5" t="s">
        <v>66</v>
      </c>
      <c r="C62" s="26">
        <v>10000</v>
      </c>
      <c r="D62" s="26">
        <v>10000</v>
      </c>
      <c r="E62" s="8">
        <f>F62-D62</f>
        <v>0</v>
      </c>
      <c r="F62" s="26">
        <v>10000</v>
      </c>
      <c r="G62" s="8">
        <f>H62-F62</f>
        <v>173720</v>
      </c>
      <c r="H62" s="26">
        <v>183720</v>
      </c>
      <c r="I62" s="8">
        <f>J62-H62</f>
        <v>0</v>
      </c>
      <c r="J62" s="26">
        <v>183720</v>
      </c>
      <c r="K62" s="8">
        <f>L62-J62</f>
        <v>0</v>
      </c>
      <c r="L62" s="26">
        <v>183720</v>
      </c>
      <c r="M62" s="8">
        <f>N62-L62</f>
        <v>222900</v>
      </c>
      <c r="N62" s="26">
        <v>406620</v>
      </c>
      <c r="O62" s="8">
        <f>P62-N62</f>
        <v>58000</v>
      </c>
      <c r="P62" s="26">
        <v>464620</v>
      </c>
      <c r="Q62" s="8">
        <f>R62-P62</f>
        <v>0</v>
      </c>
      <c r="R62" s="26">
        <v>464620</v>
      </c>
      <c r="S62" s="8">
        <f>T62-R62</f>
        <v>0</v>
      </c>
      <c r="T62" s="26">
        <v>464620</v>
      </c>
      <c r="U62" s="8">
        <f>V62-T62</f>
        <v>0</v>
      </c>
      <c r="V62" s="26">
        <v>464620</v>
      </c>
      <c r="W62" s="8">
        <f>X62-V62</f>
        <v>0</v>
      </c>
      <c r="X62" s="26">
        <v>464620</v>
      </c>
      <c r="Y62" s="8">
        <f>Z62-X62</f>
        <v>0</v>
      </c>
      <c r="Z62" s="26">
        <v>464620</v>
      </c>
      <c r="AA62" s="8">
        <f>AB62-Z62</f>
        <v>0</v>
      </c>
      <c r="AB62" s="26">
        <v>464620</v>
      </c>
      <c r="AC62" s="7">
        <f t="shared" si="31"/>
        <v>454620</v>
      </c>
      <c r="AE62" s="38"/>
      <c r="AF62" s="26">
        <v>464620</v>
      </c>
    </row>
    <row r="63" spans="1:32" s="27" customFormat="1" ht="15" customHeight="1">
      <c r="A63" s="3" t="s">
        <v>67</v>
      </c>
      <c r="B63" s="5" t="s">
        <v>68</v>
      </c>
      <c r="C63" s="26">
        <v>265300</v>
      </c>
      <c r="D63" s="26">
        <v>265300</v>
      </c>
      <c r="E63" s="8">
        <f>F63-D63</f>
        <v>0</v>
      </c>
      <c r="F63" s="26">
        <v>265300</v>
      </c>
      <c r="G63" s="8">
        <f>H63-F63</f>
        <v>0</v>
      </c>
      <c r="H63" s="26">
        <v>265300</v>
      </c>
      <c r="I63" s="8">
        <f>J63-H63</f>
        <v>0</v>
      </c>
      <c r="J63" s="26">
        <v>265300</v>
      </c>
      <c r="K63" s="8">
        <f>L63-J63</f>
        <v>0</v>
      </c>
      <c r="L63" s="26">
        <v>265300</v>
      </c>
      <c r="M63" s="8">
        <f>N63-L63</f>
        <v>0</v>
      </c>
      <c r="N63" s="26">
        <v>265300</v>
      </c>
      <c r="O63" s="8">
        <f>P63-N63</f>
        <v>5000000</v>
      </c>
      <c r="P63" s="26">
        <v>5265300</v>
      </c>
      <c r="Q63" s="8">
        <f>R63-P63</f>
        <v>0</v>
      </c>
      <c r="R63" s="26">
        <v>5265300</v>
      </c>
      <c r="S63" s="8">
        <f>T63-R63</f>
        <v>0</v>
      </c>
      <c r="T63" s="26">
        <v>5265300</v>
      </c>
      <c r="U63" s="8">
        <f>V63-T63</f>
        <v>21253.62999999989</v>
      </c>
      <c r="V63" s="26">
        <v>5286553.63</v>
      </c>
      <c r="W63" s="8">
        <f>X63-V63</f>
        <v>336282.63999999966</v>
      </c>
      <c r="X63" s="26">
        <v>5622836.27</v>
      </c>
      <c r="Y63" s="8">
        <f>Z63-X63</f>
        <v>-51000</v>
      </c>
      <c r="Z63" s="26">
        <v>5571836.27</v>
      </c>
      <c r="AA63" s="8">
        <f>AB63-Z63</f>
        <v>891432.75</v>
      </c>
      <c r="AB63" s="26">
        <v>6463269.02</v>
      </c>
      <c r="AC63" s="7">
        <f t="shared" si="31"/>
        <v>6197969.02</v>
      </c>
      <c r="AE63" s="38"/>
      <c r="AF63" s="26">
        <v>6463269.02</v>
      </c>
    </row>
    <row r="64" spans="1:35" s="28" customFormat="1" ht="26.25" customHeight="1">
      <c r="A64" s="4">
        <v>5</v>
      </c>
      <c r="B64" s="15" t="s">
        <v>100</v>
      </c>
      <c r="C64" s="24">
        <f aca="true" t="shared" si="50" ref="C64:H64">C65+C66</f>
        <v>20121592.9</v>
      </c>
      <c r="D64" s="24">
        <f t="shared" si="50"/>
        <v>8466305.9</v>
      </c>
      <c r="E64" s="24">
        <f t="shared" si="50"/>
        <v>0</v>
      </c>
      <c r="F64" s="24">
        <f t="shared" si="50"/>
        <v>8466305.9</v>
      </c>
      <c r="G64" s="24">
        <f t="shared" si="50"/>
        <v>5027007.799999999</v>
      </c>
      <c r="H64" s="24">
        <f t="shared" si="50"/>
        <v>13493313.7</v>
      </c>
      <c r="I64" s="24">
        <f aca="true" t="shared" si="51" ref="I64:N64">I65+I66</f>
        <v>12923532.080000002</v>
      </c>
      <c r="J64" s="24">
        <f t="shared" si="51"/>
        <v>26416845.78</v>
      </c>
      <c r="K64" s="24">
        <f t="shared" si="51"/>
        <v>380000</v>
      </c>
      <c r="L64" s="24">
        <f t="shared" si="51"/>
        <v>26796845.78</v>
      </c>
      <c r="M64" s="24">
        <f t="shared" si="51"/>
        <v>220000</v>
      </c>
      <c r="N64" s="24">
        <f t="shared" si="51"/>
        <v>27016845.78</v>
      </c>
      <c r="O64" s="24">
        <f aca="true" t="shared" si="52" ref="O64:T64">O65+O66</f>
        <v>-1941218.2000000023</v>
      </c>
      <c r="P64" s="24">
        <f t="shared" si="52"/>
        <v>25075627.58</v>
      </c>
      <c r="Q64" s="24">
        <f t="shared" si="52"/>
        <v>172962.52000000165</v>
      </c>
      <c r="R64" s="24">
        <f t="shared" si="52"/>
        <v>25248590.1</v>
      </c>
      <c r="S64" s="24">
        <f t="shared" si="52"/>
        <v>0</v>
      </c>
      <c r="T64" s="24">
        <f t="shared" si="52"/>
        <v>25248590.1</v>
      </c>
      <c r="U64" s="24">
        <f aca="true" t="shared" si="53" ref="U64:Z64">U65+U66</f>
        <v>0</v>
      </c>
      <c r="V64" s="24">
        <f t="shared" si="53"/>
        <v>25248590.1</v>
      </c>
      <c r="W64" s="24">
        <f t="shared" si="53"/>
        <v>300000</v>
      </c>
      <c r="X64" s="24">
        <f t="shared" si="53"/>
        <v>25548590.1</v>
      </c>
      <c r="Y64" s="24">
        <f t="shared" si="53"/>
        <v>92700</v>
      </c>
      <c r="Z64" s="24">
        <f t="shared" si="53"/>
        <v>25641290.1</v>
      </c>
      <c r="AA64" s="24">
        <f>AA65+AA66</f>
        <v>-10083741.89</v>
      </c>
      <c r="AB64" s="24">
        <f>AB65+AB66</f>
        <v>15557548.209999999</v>
      </c>
      <c r="AC64" s="7">
        <f t="shared" si="31"/>
        <v>7091242.309999999</v>
      </c>
      <c r="AD64" s="11"/>
      <c r="AE64" s="37"/>
      <c r="AF64" s="24">
        <f>AF65+AF66</f>
        <v>15557548.209999999</v>
      </c>
      <c r="AG64" s="11"/>
      <c r="AH64" s="11"/>
      <c r="AI64" s="11"/>
    </row>
    <row r="65" spans="1:32" s="27" customFormat="1" ht="15" customHeight="1">
      <c r="A65" s="3" t="s">
        <v>69</v>
      </c>
      <c r="B65" s="5" t="s">
        <v>70</v>
      </c>
      <c r="C65" s="26">
        <v>19534492.9</v>
      </c>
      <c r="D65" s="26">
        <v>7879205.9</v>
      </c>
      <c r="E65" s="8">
        <f>F65-D65</f>
        <v>0</v>
      </c>
      <c r="F65" s="26">
        <v>7879205.9</v>
      </c>
      <c r="G65" s="8">
        <f>H65-F65</f>
        <v>5027007.799999999</v>
      </c>
      <c r="H65" s="26">
        <v>12906213.7</v>
      </c>
      <c r="I65" s="8">
        <f>J65-H65</f>
        <v>12923532.080000002</v>
      </c>
      <c r="J65" s="26">
        <v>25829745.78</v>
      </c>
      <c r="K65" s="8">
        <f>L65-J65</f>
        <v>0</v>
      </c>
      <c r="L65" s="26">
        <v>25829745.78</v>
      </c>
      <c r="M65" s="8">
        <f>N65-L65</f>
        <v>0</v>
      </c>
      <c r="N65" s="26">
        <v>25829745.78</v>
      </c>
      <c r="O65" s="8">
        <f>P65-N65</f>
        <v>-2821189.4000000022</v>
      </c>
      <c r="P65" s="26">
        <v>23008556.38</v>
      </c>
      <c r="Q65" s="8">
        <f>R65-P65</f>
        <v>-618529.0799999982</v>
      </c>
      <c r="R65" s="26">
        <v>22390027.3</v>
      </c>
      <c r="S65" s="8">
        <f>T65-R65</f>
        <v>0</v>
      </c>
      <c r="T65" s="26">
        <v>22390027.3</v>
      </c>
      <c r="U65" s="8">
        <f>V65-T65</f>
        <v>0</v>
      </c>
      <c r="V65" s="26">
        <v>22390027.3</v>
      </c>
      <c r="W65" s="8">
        <f>X65-V65</f>
        <v>300000</v>
      </c>
      <c r="X65" s="26">
        <v>22690027.3</v>
      </c>
      <c r="Y65" s="8">
        <f>Z65-X65</f>
        <v>27700</v>
      </c>
      <c r="Z65" s="26">
        <v>22717727.3</v>
      </c>
      <c r="AA65" s="8">
        <f>AB65-Z65</f>
        <v>-10074452.020000001</v>
      </c>
      <c r="AB65" s="26">
        <v>12643275.28</v>
      </c>
      <c r="AC65" s="7">
        <f t="shared" si="31"/>
        <v>4764069.379999999</v>
      </c>
      <c r="AE65" s="38"/>
      <c r="AF65" s="26">
        <v>12643275.28</v>
      </c>
    </row>
    <row r="66" spans="1:32" s="27" customFormat="1" ht="15" customHeight="1">
      <c r="A66" s="3" t="s">
        <v>71</v>
      </c>
      <c r="B66" s="5" t="s">
        <v>72</v>
      </c>
      <c r="C66" s="26">
        <v>587100</v>
      </c>
      <c r="D66" s="26">
        <v>587100</v>
      </c>
      <c r="E66" s="8">
        <f>F66-D66</f>
        <v>0</v>
      </c>
      <c r="F66" s="26">
        <v>587100</v>
      </c>
      <c r="G66" s="8">
        <f>H66-F66</f>
        <v>0</v>
      </c>
      <c r="H66" s="26">
        <v>587100</v>
      </c>
      <c r="I66" s="8">
        <f>J66-H66</f>
        <v>0</v>
      </c>
      <c r="J66" s="26">
        <v>587100</v>
      </c>
      <c r="K66" s="8">
        <f>L66-J66</f>
        <v>380000</v>
      </c>
      <c r="L66" s="26">
        <v>967100</v>
      </c>
      <c r="M66" s="8">
        <f>N66-L66</f>
        <v>220000</v>
      </c>
      <c r="N66" s="26">
        <v>1187100</v>
      </c>
      <c r="O66" s="8">
        <f>P66-N66</f>
        <v>879971.2</v>
      </c>
      <c r="P66" s="26">
        <v>2067071.2</v>
      </c>
      <c r="Q66" s="8">
        <f>R66-P66</f>
        <v>791491.5999999999</v>
      </c>
      <c r="R66" s="26">
        <v>2858562.8</v>
      </c>
      <c r="S66" s="8">
        <f>T66-R66</f>
        <v>0</v>
      </c>
      <c r="T66" s="26">
        <v>2858562.8</v>
      </c>
      <c r="U66" s="8">
        <f>V66-T66</f>
        <v>0</v>
      </c>
      <c r="V66" s="26">
        <v>2858562.8</v>
      </c>
      <c r="W66" s="8">
        <f>X66-V66</f>
        <v>0</v>
      </c>
      <c r="X66" s="26">
        <v>2858562.8</v>
      </c>
      <c r="Y66" s="8">
        <f>Z66-X66</f>
        <v>65000</v>
      </c>
      <c r="Z66" s="26">
        <v>2923562.8</v>
      </c>
      <c r="AA66" s="8">
        <f>AB66-Z66</f>
        <v>-9289.869999999646</v>
      </c>
      <c r="AB66" s="26">
        <v>2914272.93</v>
      </c>
      <c r="AC66" s="7">
        <f t="shared" si="31"/>
        <v>2327172.93</v>
      </c>
      <c r="AE66" s="38"/>
      <c r="AF66" s="26">
        <v>2914272.93</v>
      </c>
    </row>
    <row r="67" spans="1:32" s="27" customFormat="1" ht="24.75" customHeight="1">
      <c r="A67" s="4">
        <v>6</v>
      </c>
      <c r="B67" s="5" t="s">
        <v>128</v>
      </c>
      <c r="C67" s="24"/>
      <c r="D67" s="24"/>
      <c r="E67" s="7"/>
      <c r="F67" s="24"/>
      <c r="G67" s="7"/>
      <c r="H67" s="24"/>
      <c r="I67" s="7"/>
      <c r="J67" s="24"/>
      <c r="K67" s="7"/>
      <c r="L67" s="24"/>
      <c r="M67" s="7"/>
      <c r="N67" s="24"/>
      <c r="O67" s="7"/>
      <c r="P67" s="24">
        <v>135624.94</v>
      </c>
      <c r="Q67" s="8">
        <f>R67-P67</f>
        <v>0</v>
      </c>
      <c r="R67" s="24">
        <v>135624.94</v>
      </c>
      <c r="S67" s="8">
        <f>T67-R67</f>
        <v>0</v>
      </c>
      <c r="T67" s="24">
        <v>135624.94</v>
      </c>
      <c r="U67" s="8">
        <f>V67-T67</f>
        <v>0</v>
      </c>
      <c r="V67" s="24">
        <v>135624.94</v>
      </c>
      <c r="W67" s="8">
        <f>X67-V67</f>
        <v>0</v>
      </c>
      <c r="X67" s="24">
        <v>135624.94</v>
      </c>
      <c r="Y67" s="8">
        <f>Z67-X67</f>
        <v>0</v>
      </c>
      <c r="Z67" s="24">
        <v>135624.94</v>
      </c>
      <c r="AA67" s="8">
        <f>AB67-Z67</f>
        <v>0</v>
      </c>
      <c r="AB67" s="24">
        <v>135624.94</v>
      </c>
      <c r="AC67" s="7">
        <f t="shared" si="31"/>
        <v>135624.94</v>
      </c>
      <c r="AE67" s="38"/>
      <c r="AF67" s="24">
        <v>135624.94</v>
      </c>
    </row>
    <row r="68" spans="1:32" s="27" customFormat="1" ht="15" customHeight="1">
      <c r="A68" s="3" t="s">
        <v>126</v>
      </c>
      <c r="B68" s="5" t="s">
        <v>127</v>
      </c>
      <c r="C68" s="26"/>
      <c r="D68" s="26"/>
      <c r="E68" s="8"/>
      <c r="F68" s="26"/>
      <c r="G68" s="8"/>
      <c r="H68" s="26"/>
      <c r="I68" s="8"/>
      <c r="J68" s="26"/>
      <c r="K68" s="8"/>
      <c r="L68" s="26"/>
      <c r="M68" s="8"/>
      <c r="N68" s="26"/>
      <c r="O68" s="8"/>
      <c r="P68" s="26">
        <v>135624.94</v>
      </c>
      <c r="Q68" s="8">
        <f>R68-P68</f>
        <v>0</v>
      </c>
      <c r="R68" s="26">
        <v>135624.94</v>
      </c>
      <c r="S68" s="8">
        <f>T68-R68</f>
        <v>0</v>
      </c>
      <c r="T68" s="26">
        <v>135624.94</v>
      </c>
      <c r="U68" s="8">
        <f>V68-T68</f>
        <v>0</v>
      </c>
      <c r="V68" s="26">
        <v>135624.94</v>
      </c>
      <c r="W68" s="8">
        <f>X68-V68</f>
        <v>0</v>
      </c>
      <c r="X68" s="26">
        <v>135624.94</v>
      </c>
      <c r="Y68" s="8">
        <f>Z68-X68</f>
        <v>0</v>
      </c>
      <c r="Z68" s="26">
        <v>135624.94</v>
      </c>
      <c r="AA68" s="8">
        <f>AB68-Z68</f>
        <v>0</v>
      </c>
      <c r="AB68" s="26">
        <v>135624.94</v>
      </c>
      <c r="AC68" s="7">
        <f t="shared" si="31"/>
        <v>135624.94</v>
      </c>
      <c r="AE68" s="38"/>
      <c r="AF68" s="26">
        <v>135624.94</v>
      </c>
    </row>
    <row r="69" spans="1:35" s="28" customFormat="1" ht="15" customHeight="1">
      <c r="A69" s="3">
        <v>7</v>
      </c>
      <c r="B69" s="3" t="s">
        <v>12</v>
      </c>
      <c r="C69" s="24">
        <f aca="true" t="shared" si="54" ref="C69:H69">C70+C71+C72+C73+C74</f>
        <v>50410408.21</v>
      </c>
      <c r="D69" s="24">
        <f t="shared" si="54"/>
        <v>50511093</v>
      </c>
      <c r="E69" s="24">
        <f t="shared" si="54"/>
        <v>1467600</v>
      </c>
      <c r="F69" s="24">
        <f t="shared" si="54"/>
        <v>51978693</v>
      </c>
      <c r="G69" s="24">
        <f t="shared" si="54"/>
        <v>43500</v>
      </c>
      <c r="H69" s="24">
        <f t="shared" si="54"/>
        <v>52022193</v>
      </c>
      <c r="I69" s="24">
        <f aca="true" t="shared" si="55" ref="I69:N69">I70+I71+I72+I73+I74</f>
        <v>1364100.0000000005</v>
      </c>
      <c r="J69" s="24">
        <f t="shared" si="55"/>
        <v>53386293.00000001</v>
      </c>
      <c r="K69" s="24">
        <f t="shared" si="55"/>
        <v>160984</v>
      </c>
      <c r="L69" s="24">
        <f t="shared" si="55"/>
        <v>53547277.00000001</v>
      </c>
      <c r="M69" s="24">
        <f t="shared" si="55"/>
        <v>764855.68</v>
      </c>
      <c r="N69" s="24">
        <f t="shared" si="55"/>
        <v>54312132.68000001</v>
      </c>
      <c r="O69" s="24">
        <f aca="true" t="shared" si="56" ref="O69:T69">O70+O71+O72+O73+O74</f>
        <v>4215000</v>
      </c>
      <c r="P69" s="24">
        <f t="shared" si="56"/>
        <v>58527132.68000001</v>
      </c>
      <c r="Q69" s="24">
        <f t="shared" si="56"/>
        <v>2021629.54</v>
      </c>
      <c r="R69" s="24">
        <f t="shared" si="56"/>
        <v>60548762.220000006</v>
      </c>
      <c r="S69" s="24">
        <f t="shared" si="56"/>
        <v>678686</v>
      </c>
      <c r="T69" s="24">
        <f t="shared" si="56"/>
        <v>61227448.220000006</v>
      </c>
      <c r="U69" s="24">
        <f aca="true" t="shared" si="57" ref="U69:Z69">U70+U71+U72+U73+U74</f>
        <v>15600</v>
      </c>
      <c r="V69" s="24">
        <f t="shared" si="57"/>
        <v>61243048.220000006</v>
      </c>
      <c r="W69" s="24">
        <f t="shared" si="57"/>
        <v>21780</v>
      </c>
      <c r="X69" s="24">
        <f t="shared" si="57"/>
        <v>61264828.220000006</v>
      </c>
      <c r="Y69" s="24">
        <f t="shared" si="57"/>
        <v>1513880</v>
      </c>
      <c r="Z69" s="24">
        <f t="shared" si="57"/>
        <v>62778708.220000006</v>
      </c>
      <c r="AA69" s="24">
        <f>AA70+AA71+AA72+AA73+AA74</f>
        <v>290213.9199999962</v>
      </c>
      <c r="AB69" s="24">
        <f>AB70+AB71+AB72+AB73+AB74</f>
        <v>63068922.13999999</v>
      </c>
      <c r="AC69" s="7">
        <f t="shared" si="31"/>
        <v>12557829.139999993</v>
      </c>
      <c r="AD69" s="11"/>
      <c r="AE69" s="37"/>
      <c r="AF69" s="24">
        <f>AF70+AF71+AF72+AF73+AF74</f>
        <v>63068922.13999999</v>
      </c>
      <c r="AG69" s="11"/>
      <c r="AH69" s="11"/>
      <c r="AI69" s="11"/>
    </row>
    <row r="70" spans="1:32" s="27" customFormat="1" ht="15" customHeight="1">
      <c r="A70" s="3" t="s">
        <v>73</v>
      </c>
      <c r="B70" s="3" t="s">
        <v>74</v>
      </c>
      <c r="C70" s="26">
        <v>14509700</v>
      </c>
      <c r="D70" s="26">
        <v>14546400</v>
      </c>
      <c r="E70" s="8">
        <f>F70-D70</f>
        <v>-150000</v>
      </c>
      <c r="F70" s="26">
        <v>14396400</v>
      </c>
      <c r="G70" s="8">
        <f>H70-F70</f>
        <v>43500</v>
      </c>
      <c r="H70" s="26">
        <v>14439900</v>
      </c>
      <c r="I70" s="8">
        <f>J70-H70</f>
        <v>275733.23000000045</v>
      </c>
      <c r="J70" s="26">
        <v>14715633.23</v>
      </c>
      <c r="K70" s="8">
        <f>L70-J70</f>
        <v>0</v>
      </c>
      <c r="L70" s="26">
        <v>14715633.23</v>
      </c>
      <c r="M70" s="8">
        <f>N70-L70</f>
        <v>400300</v>
      </c>
      <c r="N70" s="26">
        <v>15115933.23</v>
      </c>
      <c r="O70" s="8">
        <f>P70-N70</f>
        <v>471500</v>
      </c>
      <c r="P70" s="26">
        <v>15587433.23</v>
      </c>
      <c r="Q70" s="8">
        <f>R70-P70</f>
        <v>546000</v>
      </c>
      <c r="R70" s="26">
        <v>16133433.23</v>
      </c>
      <c r="S70" s="8">
        <f>T70-R70</f>
        <v>181770</v>
      </c>
      <c r="T70" s="26">
        <v>16315203.23</v>
      </c>
      <c r="U70" s="8">
        <f>V70-T70</f>
        <v>0</v>
      </c>
      <c r="V70" s="26">
        <v>16315203.23</v>
      </c>
      <c r="W70" s="8">
        <f>X70-V70</f>
        <v>29780</v>
      </c>
      <c r="X70" s="26">
        <v>16344983.23</v>
      </c>
      <c r="Y70" s="8">
        <f>Z70-X70</f>
        <v>461705.0799999982</v>
      </c>
      <c r="Z70" s="26">
        <v>16806688.31</v>
      </c>
      <c r="AA70" s="8">
        <f>AB70-Z70</f>
        <v>80420</v>
      </c>
      <c r="AB70" s="26">
        <v>16887108.31</v>
      </c>
      <c r="AC70" s="7">
        <f t="shared" si="31"/>
        <v>2340708.3099999987</v>
      </c>
      <c r="AE70" s="38"/>
      <c r="AF70" s="26">
        <v>16887108.31</v>
      </c>
    </row>
    <row r="71" spans="1:32" s="27" customFormat="1" ht="15" customHeight="1">
      <c r="A71" s="3" t="s">
        <v>75</v>
      </c>
      <c r="B71" s="3" t="s">
        <v>76</v>
      </c>
      <c r="C71" s="26">
        <v>27673858.21</v>
      </c>
      <c r="D71" s="26">
        <v>27733543</v>
      </c>
      <c r="E71" s="8">
        <f>F71-D71</f>
        <v>1317600</v>
      </c>
      <c r="F71" s="26">
        <v>29051143</v>
      </c>
      <c r="G71" s="8">
        <f>H71-F71</f>
        <v>0</v>
      </c>
      <c r="H71" s="26">
        <v>29051143</v>
      </c>
      <c r="I71" s="8">
        <f>J71-H71</f>
        <v>351800</v>
      </c>
      <c r="J71" s="26">
        <v>29402943</v>
      </c>
      <c r="K71" s="8">
        <f>L71-J71</f>
        <v>160984</v>
      </c>
      <c r="L71" s="26">
        <v>29563927</v>
      </c>
      <c r="M71" s="8">
        <f>N71-L71</f>
        <v>137100</v>
      </c>
      <c r="N71" s="26">
        <v>29701027</v>
      </c>
      <c r="O71" s="8">
        <f>P71-N71</f>
        <v>3695000</v>
      </c>
      <c r="P71" s="26">
        <v>33396027</v>
      </c>
      <c r="Q71" s="8">
        <f>R71-P71</f>
        <v>1522000</v>
      </c>
      <c r="R71" s="26">
        <v>34918027</v>
      </c>
      <c r="S71" s="8">
        <f>T71-R71</f>
        <v>97016</v>
      </c>
      <c r="T71" s="26">
        <v>35015043</v>
      </c>
      <c r="U71" s="8">
        <f>V71-T71</f>
        <v>15000</v>
      </c>
      <c r="V71" s="26">
        <v>35030043</v>
      </c>
      <c r="W71" s="8">
        <f>X71-V71</f>
        <v>-26000</v>
      </c>
      <c r="X71" s="26">
        <v>35004043</v>
      </c>
      <c r="Y71" s="8">
        <f>Z71-X71</f>
        <v>984074.9200000018</v>
      </c>
      <c r="Z71" s="26">
        <v>35988117.92</v>
      </c>
      <c r="AA71" s="8">
        <f>AB71-Z71</f>
        <v>159879.33999999613</v>
      </c>
      <c r="AB71" s="26">
        <v>36147997.26</v>
      </c>
      <c r="AC71" s="7">
        <f t="shared" si="31"/>
        <v>8414454.259999998</v>
      </c>
      <c r="AE71" s="38"/>
      <c r="AF71" s="26">
        <v>36147997.26</v>
      </c>
    </row>
    <row r="72" spans="1:32" s="27" customFormat="1" ht="15" customHeight="1">
      <c r="A72" s="3" t="s">
        <v>77</v>
      </c>
      <c r="B72" s="3" t="s">
        <v>78</v>
      </c>
      <c r="C72" s="26">
        <v>4240000</v>
      </c>
      <c r="D72" s="26">
        <v>4244300</v>
      </c>
      <c r="E72" s="8">
        <f>F72-D72</f>
        <v>150000</v>
      </c>
      <c r="F72" s="26">
        <v>4394300</v>
      </c>
      <c r="G72" s="8">
        <f>H72-F72</f>
        <v>0</v>
      </c>
      <c r="H72" s="26">
        <v>4394300</v>
      </c>
      <c r="I72" s="8">
        <f>J72-H72</f>
        <v>819000</v>
      </c>
      <c r="J72" s="26">
        <v>5213300</v>
      </c>
      <c r="K72" s="8">
        <f>L72-J72</f>
        <v>0</v>
      </c>
      <c r="L72" s="26">
        <v>5213300</v>
      </c>
      <c r="M72" s="8">
        <f>N72-L72</f>
        <v>0</v>
      </c>
      <c r="N72" s="26">
        <v>5213300</v>
      </c>
      <c r="O72" s="8">
        <f>P72-N72</f>
        <v>48500</v>
      </c>
      <c r="P72" s="26">
        <v>5261800</v>
      </c>
      <c r="Q72" s="8">
        <f>R72-P72</f>
        <v>0</v>
      </c>
      <c r="R72" s="26">
        <v>5261800</v>
      </c>
      <c r="S72" s="8">
        <f>T72-R72</f>
        <v>222300</v>
      </c>
      <c r="T72" s="26">
        <v>5484100</v>
      </c>
      <c r="U72" s="8">
        <f>V72-T72</f>
        <v>11600</v>
      </c>
      <c r="V72" s="26">
        <v>5495700</v>
      </c>
      <c r="W72" s="8">
        <f>X72-V72</f>
        <v>0</v>
      </c>
      <c r="X72" s="26">
        <v>5495700</v>
      </c>
      <c r="Y72" s="8">
        <f>Z72-X72</f>
        <v>44100</v>
      </c>
      <c r="Z72" s="26">
        <v>5539800</v>
      </c>
      <c r="AA72" s="8">
        <f>AB72-Z72</f>
        <v>52914.580000000075</v>
      </c>
      <c r="AB72" s="26">
        <v>5592714.58</v>
      </c>
      <c r="AC72" s="7">
        <f t="shared" si="31"/>
        <v>1348414.58</v>
      </c>
      <c r="AE72" s="38"/>
      <c r="AF72" s="26">
        <v>5592714.58</v>
      </c>
    </row>
    <row r="73" spans="1:32" s="27" customFormat="1" ht="15" customHeight="1">
      <c r="A73" s="3" t="s">
        <v>79</v>
      </c>
      <c r="B73" s="3" t="s">
        <v>80</v>
      </c>
      <c r="C73" s="26">
        <v>334350</v>
      </c>
      <c r="D73" s="26">
        <v>334350</v>
      </c>
      <c r="E73" s="8">
        <f>F73-D73</f>
        <v>0</v>
      </c>
      <c r="F73" s="26">
        <v>334350</v>
      </c>
      <c r="G73" s="8">
        <f>H73-F73</f>
        <v>0</v>
      </c>
      <c r="H73" s="26">
        <v>334350</v>
      </c>
      <c r="I73" s="8">
        <f>J73-H73</f>
        <v>0</v>
      </c>
      <c r="J73" s="26">
        <v>334350</v>
      </c>
      <c r="K73" s="8">
        <f>L73-J73</f>
        <v>0</v>
      </c>
      <c r="L73" s="26">
        <v>334350</v>
      </c>
      <c r="M73" s="8">
        <f>N73-L73</f>
        <v>227455.68000000005</v>
      </c>
      <c r="N73" s="26">
        <v>561805.68</v>
      </c>
      <c r="O73" s="8">
        <f>P73-N73</f>
        <v>0</v>
      </c>
      <c r="P73" s="26">
        <v>561805.68</v>
      </c>
      <c r="Q73" s="8">
        <f>R73-P73</f>
        <v>-47370.46000000008</v>
      </c>
      <c r="R73" s="26">
        <v>514435.22</v>
      </c>
      <c r="S73" s="8">
        <f>T73-R73</f>
        <v>0</v>
      </c>
      <c r="T73" s="26">
        <v>514435.22</v>
      </c>
      <c r="U73" s="8">
        <f>V73-T73</f>
        <v>-11000</v>
      </c>
      <c r="V73" s="26">
        <v>503435.22</v>
      </c>
      <c r="W73" s="8">
        <f>X73-V73</f>
        <v>0</v>
      </c>
      <c r="X73" s="26">
        <v>503435.22</v>
      </c>
      <c r="Y73" s="8">
        <f>Z73-X73</f>
        <v>0</v>
      </c>
      <c r="Z73" s="26">
        <v>503435.22</v>
      </c>
      <c r="AA73" s="8">
        <f>AB73-Z73</f>
        <v>-3000</v>
      </c>
      <c r="AB73" s="26">
        <v>500435.22</v>
      </c>
      <c r="AC73" s="7">
        <f t="shared" si="31"/>
        <v>166085.21999999997</v>
      </c>
      <c r="AE73" s="38"/>
      <c r="AF73" s="26">
        <v>500435.22</v>
      </c>
    </row>
    <row r="74" spans="1:32" s="27" customFormat="1" ht="15" customHeight="1">
      <c r="A74" s="3" t="s">
        <v>81</v>
      </c>
      <c r="B74" s="3" t="s">
        <v>82</v>
      </c>
      <c r="C74" s="26">
        <v>3652500</v>
      </c>
      <c r="D74" s="26">
        <v>3652500</v>
      </c>
      <c r="E74" s="8">
        <f>F74-D74</f>
        <v>150000</v>
      </c>
      <c r="F74" s="26">
        <v>3802500</v>
      </c>
      <c r="G74" s="8">
        <f>H74-F74</f>
        <v>0</v>
      </c>
      <c r="H74" s="26">
        <v>3802500</v>
      </c>
      <c r="I74" s="8">
        <f>J74-H74</f>
        <v>-82433.22999999998</v>
      </c>
      <c r="J74" s="26">
        <v>3720066.77</v>
      </c>
      <c r="K74" s="8">
        <f>L74-J74</f>
        <v>0</v>
      </c>
      <c r="L74" s="26">
        <v>3720066.77</v>
      </c>
      <c r="M74" s="8">
        <f>N74-L74</f>
        <v>0</v>
      </c>
      <c r="N74" s="26">
        <v>3720066.77</v>
      </c>
      <c r="O74" s="8">
        <f>P74-N74</f>
        <v>0</v>
      </c>
      <c r="P74" s="26">
        <v>3720066.77</v>
      </c>
      <c r="Q74" s="8">
        <f>R74-P74</f>
        <v>1000</v>
      </c>
      <c r="R74" s="26">
        <v>3721066.77</v>
      </c>
      <c r="S74" s="8">
        <f>T74-R74</f>
        <v>177600</v>
      </c>
      <c r="T74" s="26">
        <v>3898666.77</v>
      </c>
      <c r="U74" s="8">
        <f>V74-T74</f>
        <v>0</v>
      </c>
      <c r="V74" s="26">
        <v>3898666.77</v>
      </c>
      <c r="W74" s="8">
        <f>X74-V74</f>
        <v>18000</v>
      </c>
      <c r="X74" s="26">
        <v>3916666.77</v>
      </c>
      <c r="Y74" s="8">
        <f>Z74-X74</f>
        <v>24000</v>
      </c>
      <c r="Z74" s="26">
        <v>3940666.77</v>
      </c>
      <c r="AA74" s="8">
        <f>AB74-Z74</f>
        <v>0</v>
      </c>
      <c r="AB74" s="26">
        <v>3940666.77</v>
      </c>
      <c r="AC74" s="7">
        <f t="shared" si="31"/>
        <v>288166.77</v>
      </c>
      <c r="AE74" s="38"/>
      <c r="AF74" s="26">
        <v>3940666.77</v>
      </c>
    </row>
    <row r="75" spans="1:35" s="28" customFormat="1" ht="15" customHeight="1">
      <c r="A75" s="3">
        <v>8</v>
      </c>
      <c r="B75" s="6" t="s">
        <v>83</v>
      </c>
      <c r="C75" s="24">
        <f aca="true" t="shared" si="58" ref="C75:H75">C76+C77</f>
        <v>31022170</v>
      </c>
      <c r="D75" s="24">
        <f t="shared" si="58"/>
        <v>40628705.09</v>
      </c>
      <c r="E75" s="24">
        <f t="shared" si="58"/>
        <v>0</v>
      </c>
      <c r="F75" s="24">
        <f t="shared" si="58"/>
        <v>40628705.09</v>
      </c>
      <c r="G75" s="24">
        <f t="shared" si="58"/>
        <v>0</v>
      </c>
      <c r="H75" s="24">
        <f t="shared" si="58"/>
        <v>40628705.09</v>
      </c>
      <c r="I75" s="24">
        <f aca="true" t="shared" si="59" ref="I75:N75">I76+I77</f>
        <v>2666209.599999994</v>
      </c>
      <c r="J75" s="24">
        <f t="shared" si="59"/>
        <v>43294914.69</v>
      </c>
      <c r="K75" s="24">
        <f t="shared" si="59"/>
        <v>412655.4800000042</v>
      </c>
      <c r="L75" s="24">
        <f t="shared" si="59"/>
        <v>43707570.17</v>
      </c>
      <c r="M75" s="24">
        <f t="shared" si="59"/>
        <v>31029.19999999553</v>
      </c>
      <c r="N75" s="24">
        <f t="shared" si="59"/>
        <v>43738599.37</v>
      </c>
      <c r="O75" s="24">
        <f aca="true" t="shared" si="60" ref="O75:T75">O76+O77</f>
        <v>592541.1000000015</v>
      </c>
      <c r="P75" s="24">
        <f t="shared" si="60"/>
        <v>44331140.47</v>
      </c>
      <c r="Q75" s="24">
        <f t="shared" si="60"/>
        <v>1285230</v>
      </c>
      <c r="R75" s="24">
        <f t="shared" si="60"/>
        <v>45616370.47</v>
      </c>
      <c r="S75" s="24">
        <f t="shared" si="60"/>
        <v>3082300</v>
      </c>
      <c r="T75" s="24">
        <f t="shared" si="60"/>
        <v>48698670.47</v>
      </c>
      <c r="U75" s="24">
        <f aca="true" t="shared" si="61" ref="U75:Z75">U76+U77</f>
        <v>269296.4200000018</v>
      </c>
      <c r="V75" s="24">
        <f t="shared" si="61"/>
        <v>48967966.89</v>
      </c>
      <c r="W75" s="24">
        <f t="shared" si="61"/>
        <v>-379650</v>
      </c>
      <c r="X75" s="24">
        <f t="shared" si="61"/>
        <v>48588316.89</v>
      </c>
      <c r="Y75" s="24">
        <f t="shared" si="61"/>
        <v>1577108.1000000015</v>
      </c>
      <c r="Z75" s="24">
        <f t="shared" si="61"/>
        <v>50165424.99</v>
      </c>
      <c r="AA75" s="24">
        <f>AA76+AA77</f>
        <v>256863.19999999553</v>
      </c>
      <c r="AB75" s="24">
        <f>AB76+AB77</f>
        <v>50422288.19</v>
      </c>
      <c r="AC75" s="7">
        <f t="shared" si="31"/>
        <v>9793583.099999994</v>
      </c>
      <c r="AD75" s="11"/>
      <c r="AE75" s="37"/>
      <c r="AF75" s="24">
        <f>AF76+AF77</f>
        <v>48557645.449999996</v>
      </c>
      <c r="AG75" s="11"/>
      <c r="AH75" s="11"/>
      <c r="AI75" s="11"/>
    </row>
    <row r="76" spans="1:32" s="27" customFormat="1" ht="15" customHeight="1">
      <c r="A76" s="3" t="s">
        <v>84</v>
      </c>
      <c r="B76" s="6" t="s">
        <v>13</v>
      </c>
      <c r="C76" s="26">
        <v>25391770</v>
      </c>
      <c r="D76" s="26">
        <v>34970105.09</v>
      </c>
      <c r="E76" s="8">
        <f>F76-D76</f>
        <v>0</v>
      </c>
      <c r="F76" s="26">
        <v>34970105.09</v>
      </c>
      <c r="G76" s="8">
        <f>H76-F76</f>
        <v>0</v>
      </c>
      <c r="H76" s="26">
        <v>34970105.09</v>
      </c>
      <c r="I76" s="8">
        <f>J76-H76</f>
        <v>2666209.599999994</v>
      </c>
      <c r="J76" s="26">
        <v>37636314.69</v>
      </c>
      <c r="K76" s="8">
        <f>L76-J76</f>
        <v>352103.4800000042</v>
      </c>
      <c r="L76" s="26">
        <v>37988418.17</v>
      </c>
      <c r="M76" s="8">
        <f>N76-L76</f>
        <v>31029.19999999553</v>
      </c>
      <c r="N76" s="26">
        <v>38019447.37</v>
      </c>
      <c r="O76" s="8">
        <f>P76-N76</f>
        <v>592541.1000000015</v>
      </c>
      <c r="P76" s="26">
        <v>38611988.47</v>
      </c>
      <c r="Q76" s="8">
        <f>R76-P76</f>
        <v>1285230</v>
      </c>
      <c r="R76" s="26">
        <v>39897218.47</v>
      </c>
      <c r="S76" s="8">
        <f>T76-R76</f>
        <v>2619700</v>
      </c>
      <c r="T76" s="26">
        <v>42516918.47</v>
      </c>
      <c r="U76" s="8">
        <f>V76-T76</f>
        <v>269296.4200000018</v>
      </c>
      <c r="V76" s="26">
        <v>42786214.89</v>
      </c>
      <c r="W76" s="8">
        <f>X76-V76</f>
        <v>-379650</v>
      </c>
      <c r="X76" s="26">
        <v>42406564.89</v>
      </c>
      <c r="Y76" s="8">
        <f>Z76-X76</f>
        <v>1577108.1000000015</v>
      </c>
      <c r="Z76" s="26">
        <v>43983672.99</v>
      </c>
      <c r="AA76" s="8">
        <f>AB76-Z76</f>
        <v>256863.19999999553</v>
      </c>
      <c r="AB76" s="26">
        <v>44240536.19</v>
      </c>
      <c r="AC76" s="7">
        <f t="shared" si="31"/>
        <v>9270431.099999994</v>
      </c>
      <c r="AE76" s="56">
        <v>-1864642.74</v>
      </c>
      <c r="AF76" s="26">
        <f>AB76+AE76</f>
        <v>42375893.449999996</v>
      </c>
    </row>
    <row r="77" spans="1:32" s="27" customFormat="1" ht="15" customHeight="1">
      <c r="A77" s="3" t="s">
        <v>85</v>
      </c>
      <c r="B77" s="6" t="s">
        <v>97</v>
      </c>
      <c r="C77" s="26">
        <v>5630400</v>
      </c>
      <c r="D77" s="26">
        <v>5658600</v>
      </c>
      <c r="E77" s="8">
        <f>F77-D77</f>
        <v>0</v>
      </c>
      <c r="F77" s="26">
        <v>5658600</v>
      </c>
      <c r="G77" s="8">
        <f>H77-F77</f>
        <v>0</v>
      </c>
      <c r="H77" s="26">
        <v>5658600</v>
      </c>
      <c r="I77" s="8">
        <f>J77-H77</f>
        <v>0</v>
      </c>
      <c r="J77" s="26">
        <v>5658600</v>
      </c>
      <c r="K77" s="8">
        <f>L77-J77</f>
        <v>60552</v>
      </c>
      <c r="L77" s="26">
        <v>5719152</v>
      </c>
      <c r="M77" s="8">
        <f>N77-L77</f>
        <v>0</v>
      </c>
      <c r="N77" s="26">
        <v>5719152</v>
      </c>
      <c r="O77" s="8">
        <f>P77-N77</f>
        <v>0</v>
      </c>
      <c r="P77" s="26">
        <v>5719152</v>
      </c>
      <c r="Q77" s="8">
        <f>R77-P77</f>
        <v>0</v>
      </c>
      <c r="R77" s="26">
        <v>5719152</v>
      </c>
      <c r="S77" s="8">
        <f>T77-R77</f>
        <v>462600</v>
      </c>
      <c r="T77" s="26">
        <v>6181752</v>
      </c>
      <c r="U77" s="8">
        <f>V77-T77</f>
        <v>0</v>
      </c>
      <c r="V77" s="26">
        <v>6181752</v>
      </c>
      <c r="W77" s="8">
        <f>X77-V77</f>
        <v>0</v>
      </c>
      <c r="X77" s="26">
        <v>6181752</v>
      </c>
      <c r="Y77" s="8">
        <f>Z77-X77</f>
        <v>0</v>
      </c>
      <c r="Z77" s="26">
        <v>6181752</v>
      </c>
      <c r="AA77" s="8">
        <f>AB77-Z77</f>
        <v>0</v>
      </c>
      <c r="AB77" s="26">
        <v>6181752</v>
      </c>
      <c r="AC77" s="7">
        <f t="shared" si="31"/>
        <v>523152</v>
      </c>
      <c r="AE77" s="38"/>
      <c r="AF77" s="26">
        <v>6181752</v>
      </c>
    </row>
    <row r="78" spans="1:35" s="28" customFormat="1" ht="15" customHeight="1">
      <c r="A78" s="3">
        <v>10</v>
      </c>
      <c r="B78" s="5" t="s">
        <v>101</v>
      </c>
      <c r="C78" s="24">
        <f aca="true" t="shared" si="62" ref="C78:H78">C79+C80+C81</f>
        <v>7043200</v>
      </c>
      <c r="D78" s="24">
        <f t="shared" si="62"/>
        <v>7057500</v>
      </c>
      <c r="E78" s="24">
        <f t="shared" si="62"/>
        <v>0</v>
      </c>
      <c r="F78" s="24">
        <f t="shared" si="62"/>
        <v>7057500</v>
      </c>
      <c r="G78" s="24">
        <f t="shared" si="62"/>
        <v>183300</v>
      </c>
      <c r="H78" s="24">
        <f t="shared" si="62"/>
        <v>7240800</v>
      </c>
      <c r="I78" s="24">
        <f aca="true" t="shared" si="63" ref="I78:N78">I79+I80+I81</f>
        <v>55900</v>
      </c>
      <c r="J78" s="24">
        <f t="shared" si="63"/>
        <v>7296700</v>
      </c>
      <c r="K78" s="24">
        <f t="shared" si="63"/>
        <v>0</v>
      </c>
      <c r="L78" s="24">
        <f t="shared" si="63"/>
        <v>7296700</v>
      </c>
      <c r="M78" s="24">
        <f t="shared" si="63"/>
        <v>556000</v>
      </c>
      <c r="N78" s="24">
        <f t="shared" si="63"/>
        <v>7852700</v>
      </c>
      <c r="O78" s="24">
        <f aca="true" t="shared" si="64" ref="O78:T78">O79+O80+O81</f>
        <v>2821189.4</v>
      </c>
      <c r="P78" s="24">
        <f t="shared" si="64"/>
        <v>10673889.4</v>
      </c>
      <c r="Q78" s="24">
        <f t="shared" si="64"/>
        <v>-521189.1999999997</v>
      </c>
      <c r="R78" s="24">
        <f t="shared" si="64"/>
        <v>10152700.2</v>
      </c>
      <c r="S78" s="24">
        <f t="shared" si="64"/>
        <v>0</v>
      </c>
      <c r="T78" s="24">
        <f t="shared" si="64"/>
        <v>10152700.2</v>
      </c>
      <c r="U78" s="24">
        <f aca="true" t="shared" si="65" ref="U78:Z78">U79+U80+U81</f>
        <v>-226708</v>
      </c>
      <c r="V78" s="24">
        <f t="shared" si="65"/>
        <v>9925992.2</v>
      </c>
      <c r="W78" s="24">
        <f t="shared" si="65"/>
        <v>0</v>
      </c>
      <c r="X78" s="24">
        <f t="shared" si="65"/>
        <v>9925992.2</v>
      </c>
      <c r="Y78" s="24">
        <f t="shared" si="65"/>
        <v>-925400</v>
      </c>
      <c r="Z78" s="24">
        <f t="shared" si="65"/>
        <v>9000592.2</v>
      </c>
      <c r="AA78" s="24">
        <f>AA79+AA80+AA81</f>
        <v>-50091.31999999983</v>
      </c>
      <c r="AB78" s="24">
        <f>AB79+AB80+AB81</f>
        <v>8950500.88</v>
      </c>
      <c r="AC78" s="7">
        <f t="shared" si="31"/>
        <v>1893000.8800000008</v>
      </c>
      <c r="AD78" s="11"/>
      <c r="AE78" s="37"/>
      <c r="AF78" s="24">
        <f>AF79+AF80+AF81</f>
        <v>8950500.88</v>
      </c>
      <c r="AG78" s="11"/>
      <c r="AH78" s="11"/>
      <c r="AI78" s="11"/>
    </row>
    <row r="79" spans="1:32" s="27" customFormat="1" ht="15" customHeight="1">
      <c r="A79" s="3" t="s">
        <v>86</v>
      </c>
      <c r="B79" s="5" t="s">
        <v>87</v>
      </c>
      <c r="C79" s="26">
        <v>2200000</v>
      </c>
      <c r="D79" s="26">
        <v>2200000</v>
      </c>
      <c r="E79" s="8">
        <f>F79-D79</f>
        <v>0</v>
      </c>
      <c r="F79" s="26">
        <v>2200000</v>
      </c>
      <c r="G79" s="8">
        <f>H79-F79</f>
        <v>0</v>
      </c>
      <c r="H79" s="26">
        <v>2200000</v>
      </c>
      <c r="I79" s="8">
        <f>J79-H79</f>
        <v>0</v>
      </c>
      <c r="J79" s="26">
        <v>2200000</v>
      </c>
      <c r="K79" s="8">
        <f>L79-J79</f>
        <v>0</v>
      </c>
      <c r="L79" s="26">
        <v>2200000</v>
      </c>
      <c r="M79" s="8">
        <f>N79-L79</f>
        <v>0</v>
      </c>
      <c r="N79" s="26">
        <v>2200000</v>
      </c>
      <c r="O79" s="8">
        <f>P79-N79</f>
        <v>0</v>
      </c>
      <c r="P79" s="26">
        <v>2200000</v>
      </c>
      <c r="Q79" s="8">
        <f>R79-P79</f>
        <v>117000</v>
      </c>
      <c r="R79" s="26">
        <v>2317000</v>
      </c>
      <c r="S79" s="8">
        <f>T79-R79</f>
        <v>0</v>
      </c>
      <c r="T79" s="26">
        <v>2317000</v>
      </c>
      <c r="U79" s="8">
        <f>V79-T79</f>
        <v>0</v>
      </c>
      <c r="V79" s="26">
        <v>2317000</v>
      </c>
      <c r="W79" s="8">
        <f>X79-V79</f>
        <v>0</v>
      </c>
      <c r="X79" s="26">
        <v>2317000</v>
      </c>
      <c r="Y79" s="8">
        <f>Z79-X79</f>
        <v>119600</v>
      </c>
      <c r="Z79" s="26">
        <v>2436600</v>
      </c>
      <c r="AA79" s="8">
        <f>AB79-Z79</f>
        <v>-91.31999999983236</v>
      </c>
      <c r="AB79" s="26">
        <v>2436508.68</v>
      </c>
      <c r="AC79" s="7">
        <f t="shared" si="31"/>
        <v>236508.68000000017</v>
      </c>
      <c r="AE79" s="38"/>
      <c r="AF79" s="26">
        <v>2436508.68</v>
      </c>
    </row>
    <row r="80" spans="1:32" s="27" customFormat="1" ht="15" customHeight="1">
      <c r="A80" s="3" t="s">
        <v>88</v>
      </c>
      <c r="B80" s="5" t="s">
        <v>89</v>
      </c>
      <c r="C80" s="26">
        <v>50000</v>
      </c>
      <c r="D80" s="26">
        <v>50000</v>
      </c>
      <c r="E80" s="8">
        <f>F80-D80</f>
        <v>0</v>
      </c>
      <c r="F80" s="26">
        <v>50000</v>
      </c>
      <c r="G80" s="8">
        <f>H80-F80</f>
        <v>0</v>
      </c>
      <c r="H80" s="26">
        <v>50000</v>
      </c>
      <c r="I80" s="8">
        <f>J80-H80</f>
        <v>0</v>
      </c>
      <c r="J80" s="26">
        <v>50000</v>
      </c>
      <c r="K80" s="8">
        <f>L80-J80</f>
        <v>0</v>
      </c>
      <c r="L80" s="26">
        <v>50000</v>
      </c>
      <c r="M80" s="8">
        <f>N80-L80</f>
        <v>0</v>
      </c>
      <c r="N80" s="26">
        <v>50000</v>
      </c>
      <c r="O80" s="8">
        <f>P80-N80</f>
        <v>2821189.4</v>
      </c>
      <c r="P80" s="26">
        <v>2871189.4</v>
      </c>
      <c r="Q80" s="8">
        <f>R80-P80</f>
        <v>-638189.1999999997</v>
      </c>
      <c r="R80" s="26">
        <v>2233000.2</v>
      </c>
      <c r="S80" s="8">
        <f>T80-R80</f>
        <v>0</v>
      </c>
      <c r="T80" s="26">
        <v>2233000.2</v>
      </c>
      <c r="U80" s="8">
        <f>V80-T80</f>
        <v>0</v>
      </c>
      <c r="V80" s="26">
        <v>2233000.2</v>
      </c>
      <c r="W80" s="8">
        <f>X80-V80</f>
        <v>0</v>
      </c>
      <c r="X80" s="26">
        <v>2233000.2</v>
      </c>
      <c r="Y80" s="8">
        <f>Z80-X80</f>
        <v>0</v>
      </c>
      <c r="Z80" s="26">
        <v>2233000.2</v>
      </c>
      <c r="AA80" s="8">
        <f>AB80-Z80</f>
        <v>-50000</v>
      </c>
      <c r="AB80" s="26">
        <v>2183000.2</v>
      </c>
      <c r="AC80" s="7">
        <f t="shared" si="31"/>
        <v>2133000.2</v>
      </c>
      <c r="AE80" s="38"/>
      <c r="AF80" s="26">
        <v>2183000.2</v>
      </c>
    </row>
    <row r="81" spans="1:32" s="27" customFormat="1" ht="15" customHeight="1">
      <c r="A81" s="3" t="s">
        <v>90</v>
      </c>
      <c r="B81" s="5" t="s">
        <v>91</v>
      </c>
      <c r="C81" s="26">
        <v>4793200</v>
      </c>
      <c r="D81" s="26">
        <v>4807500</v>
      </c>
      <c r="E81" s="8">
        <f>F81-D81</f>
        <v>0</v>
      </c>
      <c r="F81" s="26">
        <v>4807500</v>
      </c>
      <c r="G81" s="8">
        <f>H81-F81</f>
        <v>183300</v>
      </c>
      <c r="H81" s="26">
        <v>4990800</v>
      </c>
      <c r="I81" s="8">
        <f>J81-H81</f>
        <v>55900</v>
      </c>
      <c r="J81" s="26">
        <v>5046700</v>
      </c>
      <c r="K81" s="8">
        <f>L81-J81</f>
        <v>0</v>
      </c>
      <c r="L81" s="26">
        <v>5046700</v>
      </c>
      <c r="M81" s="8">
        <f>N81-L81</f>
        <v>556000</v>
      </c>
      <c r="N81" s="26">
        <v>5602700</v>
      </c>
      <c r="O81" s="8">
        <f>P81-N81</f>
        <v>0</v>
      </c>
      <c r="P81" s="26">
        <v>5602700</v>
      </c>
      <c r="Q81" s="8">
        <f>R81-P81</f>
        <v>0</v>
      </c>
      <c r="R81" s="26">
        <v>5602700</v>
      </c>
      <c r="S81" s="8">
        <f>T81-R81</f>
        <v>0</v>
      </c>
      <c r="T81" s="26">
        <v>5602700</v>
      </c>
      <c r="U81" s="8">
        <f>V81-T81</f>
        <v>-226708</v>
      </c>
      <c r="V81" s="26">
        <v>5375992</v>
      </c>
      <c r="W81" s="8">
        <f>X81-V81</f>
        <v>0</v>
      </c>
      <c r="X81" s="26">
        <v>5375992</v>
      </c>
      <c r="Y81" s="8">
        <f>Z81-X81</f>
        <v>-1045000</v>
      </c>
      <c r="Z81" s="26">
        <v>4330992</v>
      </c>
      <c r="AA81" s="8">
        <f>AB81-Z81</f>
        <v>0</v>
      </c>
      <c r="AB81" s="26">
        <v>4330992</v>
      </c>
      <c r="AC81" s="7">
        <f t="shared" si="31"/>
        <v>-476508</v>
      </c>
      <c r="AE81" s="38"/>
      <c r="AF81" s="26">
        <v>4330992</v>
      </c>
    </row>
    <row r="82" spans="1:35" s="28" customFormat="1" ht="15" customHeight="1">
      <c r="A82" s="3">
        <v>11</v>
      </c>
      <c r="B82" s="5" t="s">
        <v>102</v>
      </c>
      <c r="C82" s="24">
        <f aca="true" t="shared" si="66" ref="C82:AB82">C83</f>
        <v>2824500</v>
      </c>
      <c r="D82" s="24">
        <f t="shared" si="66"/>
        <v>5564547.13</v>
      </c>
      <c r="E82" s="24">
        <f t="shared" si="66"/>
        <v>0</v>
      </c>
      <c r="F82" s="24">
        <f t="shared" si="66"/>
        <v>5564547.13</v>
      </c>
      <c r="G82" s="24">
        <f t="shared" si="66"/>
        <v>0</v>
      </c>
      <c r="H82" s="24">
        <f t="shared" si="66"/>
        <v>5564547.13</v>
      </c>
      <c r="I82" s="24">
        <f t="shared" si="66"/>
        <v>0</v>
      </c>
      <c r="J82" s="24">
        <f t="shared" si="66"/>
        <v>5564547.13</v>
      </c>
      <c r="K82" s="24">
        <f t="shared" si="66"/>
        <v>490633.1699999999</v>
      </c>
      <c r="L82" s="24">
        <f t="shared" si="66"/>
        <v>6055180.3</v>
      </c>
      <c r="M82" s="24">
        <f t="shared" si="66"/>
        <v>0</v>
      </c>
      <c r="N82" s="24">
        <f t="shared" si="66"/>
        <v>6055180.3</v>
      </c>
      <c r="O82" s="24">
        <f t="shared" si="66"/>
        <v>0</v>
      </c>
      <c r="P82" s="24">
        <f t="shared" si="66"/>
        <v>6055180.3</v>
      </c>
      <c r="Q82" s="24">
        <f t="shared" si="66"/>
        <v>0</v>
      </c>
      <c r="R82" s="24">
        <f t="shared" si="66"/>
        <v>6055180.3</v>
      </c>
      <c r="S82" s="24">
        <f t="shared" si="66"/>
        <v>206362.83999999985</v>
      </c>
      <c r="T82" s="24">
        <f t="shared" si="66"/>
        <v>6261543.14</v>
      </c>
      <c r="U82" s="24">
        <f t="shared" si="66"/>
        <v>-84697.4299999997</v>
      </c>
      <c r="V82" s="24">
        <f t="shared" si="66"/>
        <v>6176845.71</v>
      </c>
      <c r="W82" s="24">
        <f t="shared" si="66"/>
        <v>9100</v>
      </c>
      <c r="X82" s="24">
        <f t="shared" si="66"/>
        <v>6185945.71</v>
      </c>
      <c r="Y82" s="24">
        <f t="shared" si="66"/>
        <v>4233</v>
      </c>
      <c r="Z82" s="24">
        <f t="shared" si="66"/>
        <v>6190178.71</v>
      </c>
      <c r="AA82" s="24">
        <f t="shared" si="66"/>
        <v>2244.820000000298</v>
      </c>
      <c r="AB82" s="24">
        <f t="shared" si="66"/>
        <v>6192423.53</v>
      </c>
      <c r="AC82" s="7">
        <f t="shared" si="31"/>
        <v>627876.4000000004</v>
      </c>
      <c r="AD82" s="11"/>
      <c r="AE82" s="37"/>
      <c r="AF82" s="24">
        <f>AF83</f>
        <v>6192423.53</v>
      </c>
      <c r="AG82" s="11"/>
      <c r="AH82" s="11"/>
      <c r="AI82" s="11"/>
    </row>
    <row r="83" spans="1:32" s="27" customFormat="1" ht="15" customHeight="1">
      <c r="A83" s="3" t="s">
        <v>92</v>
      </c>
      <c r="B83" s="5" t="s">
        <v>93</v>
      </c>
      <c r="C83" s="26">
        <v>2824500</v>
      </c>
      <c r="D83" s="26">
        <v>5564547.13</v>
      </c>
      <c r="E83" s="8">
        <f>F83-D83</f>
        <v>0</v>
      </c>
      <c r="F83" s="26">
        <v>5564547.13</v>
      </c>
      <c r="G83" s="8">
        <f>H83-F83</f>
        <v>0</v>
      </c>
      <c r="H83" s="26">
        <v>5564547.13</v>
      </c>
      <c r="I83" s="8">
        <f>J83-H83</f>
        <v>0</v>
      </c>
      <c r="J83" s="26">
        <v>5564547.13</v>
      </c>
      <c r="K83" s="8">
        <f>L83-J83</f>
        <v>490633.1699999999</v>
      </c>
      <c r="L83" s="26">
        <v>6055180.3</v>
      </c>
      <c r="M83" s="8">
        <f>N83-L83</f>
        <v>0</v>
      </c>
      <c r="N83" s="26">
        <v>6055180.3</v>
      </c>
      <c r="O83" s="8">
        <f>P83-N83</f>
        <v>0</v>
      </c>
      <c r="P83" s="26">
        <v>6055180.3</v>
      </c>
      <c r="Q83" s="8">
        <f>R83-P83</f>
        <v>0</v>
      </c>
      <c r="R83" s="26">
        <v>6055180.3</v>
      </c>
      <c r="S83" s="8">
        <f>T83-R83</f>
        <v>206362.83999999985</v>
      </c>
      <c r="T83" s="26">
        <v>6261543.14</v>
      </c>
      <c r="U83" s="8">
        <f>V83-T83</f>
        <v>-84697.4299999997</v>
      </c>
      <c r="V83" s="26">
        <v>6176845.71</v>
      </c>
      <c r="W83" s="8">
        <f>X83-V83</f>
        <v>9100</v>
      </c>
      <c r="X83" s="26">
        <v>6185945.71</v>
      </c>
      <c r="Y83" s="8">
        <f>Z83-X83</f>
        <v>4233</v>
      </c>
      <c r="Z83" s="26">
        <v>6190178.71</v>
      </c>
      <c r="AA83" s="8">
        <f>AB83-Z83</f>
        <v>2244.820000000298</v>
      </c>
      <c r="AB83" s="26">
        <v>6192423.53</v>
      </c>
      <c r="AC83" s="7">
        <f t="shared" si="31"/>
        <v>627876.4000000004</v>
      </c>
      <c r="AE83" s="38"/>
      <c r="AF83" s="26">
        <v>6192423.53</v>
      </c>
    </row>
    <row r="84" spans="1:35" s="28" customFormat="1" ht="15" customHeight="1">
      <c r="A84" s="3">
        <v>13</v>
      </c>
      <c r="B84" s="5" t="s">
        <v>103</v>
      </c>
      <c r="C84" s="24">
        <v>10000</v>
      </c>
      <c r="D84" s="24">
        <f aca="true" t="shared" si="67" ref="D84:AB84">D85</f>
        <v>10000</v>
      </c>
      <c r="E84" s="24">
        <f t="shared" si="67"/>
        <v>0</v>
      </c>
      <c r="F84" s="24">
        <f t="shared" si="67"/>
        <v>10000</v>
      </c>
      <c r="G84" s="24">
        <f t="shared" si="67"/>
        <v>0</v>
      </c>
      <c r="H84" s="24">
        <f t="shared" si="67"/>
        <v>10000</v>
      </c>
      <c r="I84" s="24">
        <f t="shared" si="67"/>
        <v>0</v>
      </c>
      <c r="J84" s="24">
        <f t="shared" si="67"/>
        <v>10000</v>
      </c>
      <c r="K84" s="24">
        <f t="shared" si="67"/>
        <v>0</v>
      </c>
      <c r="L84" s="24">
        <f t="shared" si="67"/>
        <v>10000</v>
      </c>
      <c r="M84" s="24">
        <f t="shared" si="67"/>
        <v>0</v>
      </c>
      <c r="N84" s="24">
        <f t="shared" si="67"/>
        <v>10000</v>
      </c>
      <c r="O84" s="24">
        <f t="shared" si="67"/>
        <v>0</v>
      </c>
      <c r="P84" s="24">
        <f t="shared" si="67"/>
        <v>10000</v>
      </c>
      <c r="Q84" s="24">
        <f t="shared" si="67"/>
        <v>0</v>
      </c>
      <c r="R84" s="24">
        <f t="shared" si="67"/>
        <v>10000</v>
      </c>
      <c r="S84" s="24">
        <f t="shared" si="67"/>
        <v>0</v>
      </c>
      <c r="T84" s="24">
        <f t="shared" si="67"/>
        <v>10000</v>
      </c>
      <c r="U84" s="24">
        <f t="shared" si="67"/>
        <v>0</v>
      </c>
      <c r="V84" s="24">
        <f t="shared" si="67"/>
        <v>10000</v>
      </c>
      <c r="W84" s="24">
        <f t="shared" si="67"/>
        <v>0</v>
      </c>
      <c r="X84" s="24">
        <f t="shared" si="67"/>
        <v>10000</v>
      </c>
      <c r="Y84" s="24">
        <f t="shared" si="67"/>
        <v>0</v>
      </c>
      <c r="Z84" s="24">
        <f t="shared" si="67"/>
        <v>10000</v>
      </c>
      <c r="AA84" s="24">
        <f t="shared" si="67"/>
        <v>0</v>
      </c>
      <c r="AB84" s="24">
        <f t="shared" si="67"/>
        <v>10000</v>
      </c>
      <c r="AC84" s="7">
        <f t="shared" si="31"/>
        <v>0</v>
      </c>
      <c r="AD84" s="11"/>
      <c r="AE84" s="37"/>
      <c r="AF84" s="24">
        <f>AF85</f>
        <v>10000</v>
      </c>
      <c r="AG84" s="11"/>
      <c r="AH84" s="11"/>
      <c r="AI84" s="11"/>
    </row>
    <row r="85" spans="1:32" s="27" customFormat="1" ht="15" customHeight="1">
      <c r="A85" s="3" t="s">
        <v>94</v>
      </c>
      <c r="B85" s="5" t="s">
        <v>95</v>
      </c>
      <c r="C85" s="26">
        <f>C84</f>
        <v>10000</v>
      </c>
      <c r="D85" s="26">
        <v>10000</v>
      </c>
      <c r="E85" s="8">
        <f>F85-D85</f>
        <v>0</v>
      </c>
      <c r="F85" s="26">
        <v>10000</v>
      </c>
      <c r="G85" s="8">
        <f>H85-F85</f>
        <v>0</v>
      </c>
      <c r="H85" s="26">
        <v>10000</v>
      </c>
      <c r="I85" s="8">
        <f>J85-H85</f>
        <v>0</v>
      </c>
      <c r="J85" s="26">
        <v>10000</v>
      </c>
      <c r="K85" s="8">
        <f>L85-J85</f>
        <v>0</v>
      </c>
      <c r="L85" s="26">
        <v>10000</v>
      </c>
      <c r="M85" s="8">
        <f>N85-L85</f>
        <v>0</v>
      </c>
      <c r="N85" s="26">
        <v>10000</v>
      </c>
      <c r="O85" s="8">
        <f>P85-N85</f>
        <v>0</v>
      </c>
      <c r="P85" s="26">
        <v>10000</v>
      </c>
      <c r="Q85" s="8">
        <f>R85-P85</f>
        <v>0</v>
      </c>
      <c r="R85" s="26">
        <v>10000</v>
      </c>
      <c r="S85" s="8">
        <f>T85-R85</f>
        <v>0</v>
      </c>
      <c r="T85" s="26">
        <v>10000</v>
      </c>
      <c r="U85" s="8">
        <f>V85-T85</f>
        <v>0</v>
      </c>
      <c r="V85" s="26">
        <v>10000</v>
      </c>
      <c r="W85" s="8">
        <f>X85-V85</f>
        <v>0</v>
      </c>
      <c r="X85" s="26">
        <v>10000</v>
      </c>
      <c r="Y85" s="8">
        <f>Z85-X85</f>
        <v>0</v>
      </c>
      <c r="Z85" s="26">
        <v>10000</v>
      </c>
      <c r="AA85" s="8">
        <f>AB85-Z85</f>
        <v>0</v>
      </c>
      <c r="AB85" s="26">
        <v>10000</v>
      </c>
      <c r="AC85" s="7">
        <f t="shared" si="31"/>
        <v>0</v>
      </c>
      <c r="AE85" s="38"/>
      <c r="AF85" s="26">
        <v>10000</v>
      </c>
    </row>
    <row r="86" spans="1:35" s="28" customFormat="1" ht="15" customHeight="1">
      <c r="A86" s="3">
        <v>14</v>
      </c>
      <c r="B86" s="5" t="s">
        <v>104</v>
      </c>
      <c r="C86" s="24">
        <f aca="true" t="shared" si="68" ref="C86:AB86">C87</f>
        <v>10456200</v>
      </c>
      <c r="D86" s="24">
        <f t="shared" si="68"/>
        <v>10456200</v>
      </c>
      <c r="E86" s="24">
        <f t="shared" si="68"/>
        <v>0</v>
      </c>
      <c r="F86" s="24">
        <f t="shared" si="68"/>
        <v>10456200</v>
      </c>
      <c r="G86" s="24">
        <f t="shared" si="68"/>
        <v>0</v>
      </c>
      <c r="H86" s="24">
        <f t="shared" si="68"/>
        <v>10456200</v>
      </c>
      <c r="I86" s="24">
        <f t="shared" si="68"/>
        <v>0</v>
      </c>
      <c r="J86" s="24">
        <f t="shared" si="68"/>
        <v>10456200</v>
      </c>
      <c r="K86" s="24">
        <f t="shared" si="68"/>
        <v>0</v>
      </c>
      <c r="L86" s="24">
        <f t="shared" si="68"/>
        <v>10456200</v>
      </c>
      <c r="M86" s="24">
        <f t="shared" si="68"/>
        <v>0</v>
      </c>
      <c r="N86" s="24">
        <f t="shared" si="68"/>
        <v>10456200</v>
      </c>
      <c r="O86" s="24">
        <f t="shared" si="68"/>
        <v>0</v>
      </c>
      <c r="P86" s="24">
        <f t="shared" si="68"/>
        <v>10456200</v>
      </c>
      <c r="Q86" s="24">
        <f t="shared" si="68"/>
        <v>13000</v>
      </c>
      <c r="R86" s="24">
        <f t="shared" si="68"/>
        <v>10469200</v>
      </c>
      <c r="S86" s="24">
        <f t="shared" si="68"/>
        <v>0</v>
      </c>
      <c r="T86" s="24">
        <f t="shared" si="68"/>
        <v>10469200</v>
      </c>
      <c r="U86" s="24">
        <f t="shared" si="68"/>
        <v>0</v>
      </c>
      <c r="V86" s="24">
        <f t="shared" si="68"/>
        <v>10469200</v>
      </c>
      <c r="W86" s="24">
        <f t="shared" si="68"/>
        <v>0</v>
      </c>
      <c r="X86" s="24">
        <f t="shared" si="68"/>
        <v>10469200</v>
      </c>
      <c r="Y86" s="24">
        <f t="shared" si="68"/>
        <v>0</v>
      </c>
      <c r="Z86" s="24">
        <f t="shared" si="68"/>
        <v>10469200</v>
      </c>
      <c r="AA86" s="24">
        <f t="shared" si="68"/>
        <v>0</v>
      </c>
      <c r="AB86" s="24">
        <f t="shared" si="68"/>
        <v>10469200</v>
      </c>
      <c r="AC86" s="7">
        <f t="shared" si="31"/>
        <v>13000</v>
      </c>
      <c r="AD86" s="11"/>
      <c r="AE86" s="37"/>
      <c r="AF86" s="24">
        <f>AF87</f>
        <v>10469200</v>
      </c>
      <c r="AG86" s="11"/>
      <c r="AH86" s="11"/>
      <c r="AI86" s="11"/>
    </row>
    <row r="87" spans="1:32" s="27" customFormat="1" ht="15" customHeight="1">
      <c r="A87" s="3" t="s">
        <v>96</v>
      </c>
      <c r="B87" s="5" t="s">
        <v>38</v>
      </c>
      <c r="C87" s="26">
        <v>10456200</v>
      </c>
      <c r="D87" s="26">
        <v>10456200</v>
      </c>
      <c r="E87" s="8">
        <f>F87-D87</f>
        <v>0</v>
      </c>
      <c r="F87" s="26">
        <v>10456200</v>
      </c>
      <c r="G87" s="8">
        <f>H87-F87</f>
        <v>0</v>
      </c>
      <c r="H87" s="26">
        <v>10456200</v>
      </c>
      <c r="I87" s="8">
        <f>J87-H87</f>
        <v>0</v>
      </c>
      <c r="J87" s="26">
        <v>10456200</v>
      </c>
      <c r="K87" s="8">
        <f>L87-J87</f>
        <v>0</v>
      </c>
      <c r="L87" s="26">
        <v>10456200</v>
      </c>
      <c r="M87" s="8">
        <f>N87-L87</f>
        <v>0</v>
      </c>
      <c r="N87" s="26">
        <v>10456200</v>
      </c>
      <c r="O87" s="8">
        <f>P87-N87</f>
        <v>0</v>
      </c>
      <c r="P87" s="26">
        <v>10456200</v>
      </c>
      <c r="Q87" s="8">
        <f>R87-P87</f>
        <v>13000</v>
      </c>
      <c r="R87" s="26">
        <v>10469200</v>
      </c>
      <c r="S87" s="8">
        <f>T87-R87</f>
        <v>0</v>
      </c>
      <c r="T87" s="26">
        <v>10469200</v>
      </c>
      <c r="U87" s="8">
        <f>V87-T87</f>
        <v>0</v>
      </c>
      <c r="V87" s="26">
        <v>10469200</v>
      </c>
      <c r="W87" s="8">
        <f>X87-V87</f>
        <v>0</v>
      </c>
      <c r="X87" s="26">
        <v>10469200</v>
      </c>
      <c r="Y87" s="8">
        <f>Z87-X87</f>
        <v>0</v>
      </c>
      <c r="Z87" s="26">
        <v>10469200</v>
      </c>
      <c r="AA87" s="8">
        <f>AB87-Z87</f>
        <v>0</v>
      </c>
      <c r="AB87" s="26">
        <v>10469200</v>
      </c>
      <c r="AC87" s="7">
        <f t="shared" si="31"/>
        <v>13000</v>
      </c>
      <c r="AE87" s="38"/>
      <c r="AF87" s="26">
        <v>10469200</v>
      </c>
    </row>
    <row r="88" spans="1:32" ht="15" customHeight="1">
      <c r="A88" s="4"/>
      <c r="B88" s="4" t="s">
        <v>8</v>
      </c>
      <c r="C88" s="24">
        <f aca="true" t="shared" si="69" ref="C88:H88">C47+C54+C56+C58+C64+C69+C75+C78+C82+C84+C86</f>
        <v>160625001.11</v>
      </c>
      <c r="D88" s="24">
        <f t="shared" si="69"/>
        <v>161411581.12</v>
      </c>
      <c r="E88" s="24">
        <f t="shared" si="69"/>
        <v>1467600</v>
      </c>
      <c r="F88" s="24">
        <f t="shared" si="69"/>
        <v>162879181.12</v>
      </c>
      <c r="G88" s="24">
        <f t="shared" si="69"/>
        <v>6261196.989999999</v>
      </c>
      <c r="H88" s="24">
        <f t="shared" si="69"/>
        <v>169140378.11</v>
      </c>
      <c r="I88" s="24">
        <f aca="true" t="shared" si="70" ref="I88:O88">I47+I54+I56+I58+I64+I69+I75+I78+I82+I84+I86</f>
        <v>17084741.679999996</v>
      </c>
      <c r="J88" s="24">
        <f t="shared" si="70"/>
        <v>186225119.79</v>
      </c>
      <c r="K88" s="24">
        <f t="shared" si="70"/>
        <v>1444272.650000004</v>
      </c>
      <c r="L88" s="24">
        <f t="shared" si="70"/>
        <v>187669392.44</v>
      </c>
      <c r="M88" s="24">
        <f t="shared" si="70"/>
        <v>2076984.8799999957</v>
      </c>
      <c r="N88" s="24">
        <f t="shared" si="70"/>
        <v>189746377.32000002</v>
      </c>
      <c r="O88" s="24">
        <f t="shared" si="70"/>
        <v>13462405.92</v>
      </c>
      <c r="P88" s="24">
        <f>P47+P54+P56+P58+P64+P67+P69+P75+P78+P82+P84+P86</f>
        <v>203344408.18000004</v>
      </c>
      <c r="Q88" s="24">
        <f>Q47+Q54+Q56+Q58+Q64+Q69+Q75+Q78+Q82+Q84+Q86</f>
        <v>8903703.320000002</v>
      </c>
      <c r="R88" s="24">
        <f>R47+R54+R56+R58+R64+R67+R69+R75+R78+R82+R84+R86</f>
        <v>212248111.5</v>
      </c>
      <c r="S88" s="24">
        <f>S47+S54+S56+S58+S64+S69+S75+S78+S82+S84+S86</f>
        <v>5326486</v>
      </c>
      <c r="T88" s="24">
        <f>T47+T54+T56+T58+T64+T67+T69+T75+T78+T82+T84+T86</f>
        <v>217574597.49999997</v>
      </c>
      <c r="U88" s="24">
        <f>U47+U54+U56+U58+U64+U69+U75+U78+U82+U84+U86</f>
        <v>-47652.789999998175</v>
      </c>
      <c r="V88" s="24">
        <f>V47+V54+V56+V58+V64+V67+V69+V75+V78+V82+V84+V86</f>
        <v>217526944.71</v>
      </c>
      <c r="W88" s="24">
        <f>W47+W54+W56+W58+W64+W69+W75+W78+W82+W84+W86</f>
        <v>578062.6399999997</v>
      </c>
      <c r="X88" s="24">
        <f>X47+X54+X56+X58+X64+X67+X69+X75+X78+X82+X84+X86</f>
        <v>218105007.35</v>
      </c>
      <c r="Y88" s="24">
        <f>Y47+Y54+Y56+Y58+Y64+Y69+Y75+Y78+Y82+Y84+Y86</f>
        <v>3145850.660000002</v>
      </c>
      <c r="Z88" s="24">
        <f>Z47+Z54+Z56+Z58+Z64+Z67+Z69+Z75+Z78+Z82+Z84+Z86</f>
        <v>221250858.01000002</v>
      </c>
      <c r="AA88" s="24">
        <f>AA47+AA54+AA56+AA58+AA64+AA69+AA75+AA78+AA82+AA84+AA86</f>
        <v>-10684682.38000001</v>
      </c>
      <c r="AB88" s="24">
        <f>AB47+AB54+AB56+AB58+AB64+AB67+AB69+AB75+AB78+AB82+AB84+AB86</f>
        <v>210566175.63</v>
      </c>
      <c r="AC88" s="7">
        <f t="shared" si="31"/>
        <v>49154594.50999999</v>
      </c>
      <c r="AE88" s="37"/>
      <c r="AF88" s="24">
        <f>AF47+AF54+AF56+AF58+AF64+AF67+AF69+AF75+AF78+AF82+AF84+AF86</f>
        <v>208701532.89</v>
      </c>
    </row>
    <row r="89" spans="1:32" s="11" customFormat="1" ht="15" customHeight="1">
      <c r="A89" s="3"/>
      <c r="B89" s="3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7"/>
      <c r="AE89" s="37"/>
      <c r="AF89" s="8"/>
    </row>
    <row r="90" spans="1:35" s="16" customFormat="1" ht="15" customHeight="1">
      <c r="A90" s="63"/>
      <c r="B90" s="63" t="s">
        <v>5</v>
      </c>
      <c r="C90" s="59">
        <f>C32-C88</f>
        <v>0</v>
      </c>
      <c r="D90" s="59">
        <f>D32-D88</f>
        <v>0</v>
      </c>
      <c r="E90" s="59">
        <f>E32-E88</f>
        <v>-1467600</v>
      </c>
      <c r="F90" s="59">
        <f>F32-F88</f>
        <v>-1467600</v>
      </c>
      <c r="G90" s="59">
        <f>G32-G88</f>
        <v>-6036197.089999993</v>
      </c>
      <c r="H90" s="59">
        <f>H32-H88</f>
        <v>-7503797.090000004</v>
      </c>
      <c r="I90" s="59">
        <f>I32-I88</f>
        <v>-367209.60000001267</v>
      </c>
      <c r="J90" s="59">
        <f>J32-J88</f>
        <v>-7871006.689999998</v>
      </c>
      <c r="K90" s="59">
        <f>K32-K88</f>
        <v>-1444272.650000004</v>
      </c>
      <c r="L90" s="59">
        <f>L32-L88</f>
        <v>-9315279.340000004</v>
      </c>
      <c r="M90" s="59">
        <f>M32-M88</f>
        <v>-658655.6799999778</v>
      </c>
      <c r="N90" s="59">
        <f>N32-N88</f>
        <v>-9973935.02000001</v>
      </c>
      <c r="O90" s="59">
        <f>O32-O88</f>
        <v>2553190.219999986</v>
      </c>
      <c r="P90" s="59">
        <f>P32-P88</f>
        <v>-7556369.740000039</v>
      </c>
      <c r="Q90" s="59">
        <f>Q32-Q88</f>
        <v>-401775.3999999855</v>
      </c>
      <c r="R90" s="59">
        <f>R32-R88</f>
        <v>-7958145.139999986</v>
      </c>
      <c r="S90" s="59">
        <f>S32-S88</f>
        <v>-278586</v>
      </c>
      <c r="T90" s="59">
        <f>T32-T88</f>
        <v>-8236731.139999956</v>
      </c>
      <c r="U90" s="59">
        <f>U32-U88</f>
        <v>-139055.67000001017</v>
      </c>
      <c r="V90" s="59">
        <f>V32-V88</f>
        <v>-8375786.810000002</v>
      </c>
      <c r="W90" s="59">
        <f>W32-W88</f>
        <v>-323779.99999998417</v>
      </c>
      <c r="X90" s="59">
        <f>X32-X88</f>
        <v>-8699566.809999973</v>
      </c>
      <c r="Y90" s="59">
        <f>Y32-Y88</f>
        <v>-856050.6600000318</v>
      </c>
      <c r="Z90" s="59">
        <f>Z32-Z88</f>
        <v>-9555617.470000029</v>
      </c>
      <c r="AA90" s="59">
        <f>AA32-AA88</f>
        <v>7819512.930000022</v>
      </c>
      <c r="AB90" s="59">
        <f>AB32-AB88</f>
        <v>-1736104.5399999917</v>
      </c>
      <c r="AC90" s="60"/>
      <c r="AD90" s="61"/>
      <c r="AE90" s="62"/>
      <c r="AF90" s="59">
        <f>AF32-AF88</f>
        <v>-1736104.5399999917</v>
      </c>
      <c r="AG90" s="61"/>
      <c r="AH90" s="61"/>
      <c r="AI90" s="61"/>
    </row>
  </sheetData>
  <sheetProtection/>
  <mergeCells count="9">
    <mergeCell ref="A35:A37"/>
    <mergeCell ref="B35:B37"/>
    <mergeCell ref="D35:D37"/>
    <mergeCell ref="C35:C37"/>
    <mergeCell ref="AF35:AF37"/>
    <mergeCell ref="AC35:AC37"/>
    <mergeCell ref="E35:E37"/>
    <mergeCell ref="F35:F37"/>
    <mergeCell ref="AE35:AE37"/>
  </mergeCells>
  <printOptions/>
  <pageMargins left="0.35433070866141736" right="0.1968503937007874" top="0.3937007874015748" bottom="0.3937007874015748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Fin</cp:lastModifiedBy>
  <cp:lastPrinted>2022-11-23T12:00:30Z</cp:lastPrinted>
  <dcterms:created xsi:type="dcterms:W3CDTF">2008-04-17T07:57:29Z</dcterms:created>
  <dcterms:modified xsi:type="dcterms:W3CDTF">2023-01-27T06:57:39Z</dcterms:modified>
  <cp:category/>
  <cp:version/>
  <cp:contentType/>
  <cp:contentStatus/>
</cp:coreProperties>
</file>