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919"/>
  </bookViews>
  <sheets>
    <sheet name="31.12.2018 район " sheetId="24" r:id="rId1"/>
  </sheets>
  <calcPr calcId="124519"/>
</workbook>
</file>

<file path=xl/calcChain.xml><?xml version="1.0" encoding="utf-8"?>
<calcChain xmlns="http://schemas.openxmlformats.org/spreadsheetml/2006/main">
  <c r="B41" i="24"/>
  <c r="B58"/>
  <c r="B42"/>
  <c r="B33"/>
  <c r="B7"/>
  <c r="B10"/>
  <c r="B22"/>
  <c r="D58"/>
  <c r="F58"/>
  <c r="C58"/>
  <c r="F57"/>
  <c r="E57"/>
  <c r="F56"/>
  <c r="E56"/>
  <c r="E55"/>
  <c r="F54"/>
  <c r="E54"/>
  <c r="F53"/>
  <c r="E53"/>
  <c r="E52"/>
  <c r="F51"/>
  <c r="E51"/>
  <c r="F50"/>
  <c r="E50"/>
  <c r="E49"/>
  <c r="F48"/>
  <c r="E48"/>
  <c r="F47"/>
  <c r="E47"/>
  <c r="F46"/>
  <c r="E46"/>
  <c r="F45"/>
  <c r="E45"/>
  <c r="F44"/>
  <c r="E44"/>
  <c r="F40"/>
  <c r="E40"/>
  <c r="F39"/>
  <c r="E39"/>
  <c r="F38"/>
  <c r="E38"/>
  <c r="F37"/>
  <c r="E37"/>
  <c r="F35"/>
  <c r="E35"/>
  <c r="D33"/>
  <c r="C33"/>
  <c r="E32"/>
  <c r="E31"/>
  <c r="E30"/>
  <c r="F29"/>
  <c r="E29"/>
  <c r="E28"/>
  <c r="F27"/>
  <c r="E27"/>
  <c r="E26"/>
  <c r="F25"/>
  <c r="E25"/>
  <c r="F24"/>
  <c r="E24"/>
  <c r="D22"/>
  <c r="C22"/>
  <c r="E21"/>
  <c r="F20"/>
  <c r="E20"/>
  <c r="E19"/>
  <c r="E18"/>
  <c r="E17"/>
  <c r="E16"/>
  <c r="E15"/>
  <c r="F14"/>
  <c r="E14"/>
  <c r="F13"/>
  <c r="E13"/>
  <c r="F12"/>
  <c r="E12"/>
  <c r="F11"/>
  <c r="E11"/>
  <c r="D10"/>
  <c r="C10"/>
  <c r="F8"/>
  <c r="E8"/>
  <c r="D7"/>
  <c r="C7"/>
  <c r="D6"/>
  <c r="D41"/>
  <c r="E22"/>
  <c r="E7"/>
  <c r="F33"/>
  <c r="E33"/>
  <c r="C6"/>
  <c r="C41"/>
  <c r="C42"/>
  <c r="F22"/>
  <c r="E6"/>
  <c r="F7"/>
  <c r="E10"/>
  <c r="B6"/>
  <c r="D42"/>
  <c r="F6"/>
  <c r="F10"/>
  <c r="E41"/>
  <c r="F41"/>
  <c r="E58"/>
</calcChain>
</file>

<file path=xl/sharedStrings.xml><?xml version="1.0" encoding="utf-8"?>
<sst xmlns="http://schemas.openxmlformats.org/spreadsheetml/2006/main" count="60" uniqueCount="59">
  <si>
    <t>тыс . руб</t>
  </si>
  <si>
    <t>план</t>
  </si>
  <si>
    <t>факт</t>
  </si>
  <si>
    <t xml:space="preserve">отклон </t>
  </si>
  <si>
    <t>% исполн</t>
  </si>
  <si>
    <t>ДОХОДЫ</t>
  </si>
  <si>
    <t>Налоговые и неналоговые доходы</t>
  </si>
  <si>
    <t>Налоговые доходы</t>
  </si>
  <si>
    <t>Налог на доходы физических лиц</t>
  </si>
  <si>
    <t>Акцизы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</si>
  <si>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</si>
  <si>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</si>
  <si>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</si>
  <si>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</si>
  <si>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</si>
  <si>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</si>
  <si>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</si>
  <si>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Прочие  налоговые доходы</t>
  </si>
  <si>
    <t>Неналоговые доходы</t>
  </si>
  <si>
    <t>в том числе: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</si>
  <si>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</si>
  <si>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</si>
  <si>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</si>
  <si>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</si>
  <si>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</si>
  <si>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</si>
  <si>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</si>
  <si>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Невыясненные поступления (внутр. обороты)</t>
  </si>
  <si>
    <t>Безвозмездные поступления от бюджетов  других  уровней</t>
  </si>
  <si>
    <t>Дотация на выравнивание уровня бюджетной обеспеченности</t>
  </si>
  <si>
    <t>Субвенции на выполнение передаваемых федеральных и областных полномочий</t>
  </si>
  <si>
    <t xml:space="preserve">Субсидии </t>
  </si>
  <si>
    <t>Иные межбюджетные трансферты</t>
  </si>
  <si>
    <t>Прочие безвозмездные поступления</t>
  </si>
  <si>
    <t>ВСЕГО ДОХОДОВ</t>
  </si>
  <si>
    <t>ДЕФИЦИТ(-)ПРОФИЦИТ(+)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</si>
  <si>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</si>
  <si>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</si>
  <si>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</si>
  <si>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</si>
  <si>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</si>
  <si>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</si>
  <si>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</si>
  <si>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</si>
  <si>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Культура, кинематография </t>
  </si>
  <si>
    <t>Здравоохранение и спорт</t>
  </si>
  <si>
    <t>Социальная политика</t>
  </si>
  <si>
    <t>Физическая культура  спорт</t>
  </si>
  <si>
    <t>Средства массовой информации</t>
  </si>
  <si>
    <t>Обслуживане долга</t>
  </si>
  <si>
    <t>Межбюджетные трансферты</t>
  </si>
  <si>
    <t>ВСЕГО РАСХОДОВ</t>
  </si>
  <si>
    <t>Дотация на сбалансированность</t>
  </si>
  <si>
    <t>Налог, взимаемый в связи с применением упрощенной системы налогообложения</t>
  </si>
  <si>
    <t>в том числе</t>
  </si>
  <si>
    <t>Налог на доходы физических лиц (3)</t>
  </si>
  <si>
    <t>Налог на доходы физических лиц (осн)</t>
  </si>
  <si>
    <t>Исполнение бюджета Поддорского муниципального района на 31 декабря 2018 года</t>
  </si>
  <si>
    <t>факт 31 декабря 2017</t>
  </si>
</sst>
</file>

<file path=xl/styles.xml><?xml version="1.0" encoding="utf-8"?>
<styleSheet xmlns="http://schemas.openxmlformats.org/spreadsheetml/2006/main">
  <numFmts count="1">
    <numFmt numFmtId="165" formatCode="#,##0.0_р_."/>
  </numFmts>
  <fonts count="28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family val="2"/>
      <charset val="204"/>
    </font>
    <font>
      <sz val="6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color rgb="FFFF0000"/>
      <name val="Arial Cyr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C000"/>
        <bgColor indexed="13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23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4" borderId="8" applyNumberFormat="0" applyAlignment="0" applyProtection="0"/>
    <xf numFmtId="0" fontId="24" fillId="2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20" fillId="0" borderId="0" xfId="0" applyFont="1"/>
    <xf numFmtId="0" fontId="0" fillId="0" borderId="0" xfId="0" applyFill="1"/>
    <xf numFmtId="165" fontId="0" fillId="0" borderId="0" xfId="0" applyNumberFormat="1" applyAlignment="1"/>
    <xf numFmtId="0" fontId="18" fillId="0" borderId="10" xfId="0" applyFont="1" applyBorder="1"/>
    <xf numFmtId="0" fontId="19" fillId="11" borderId="10" xfId="0" applyFont="1" applyFill="1" applyBorder="1" applyAlignment="1">
      <alignment horizontal="justify" vertical="top"/>
    </xf>
    <xf numFmtId="0" fontId="19" fillId="0" borderId="10" xfId="0" applyFont="1" applyBorder="1" applyAlignment="1">
      <alignment horizontal="justify" vertical="top"/>
    </xf>
    <xf numFmtId="0" fontId="21" fillId="0" borderId="10" xfId="0" applyFont="1" applyBorder="1" applyAlignment="1">
      <alignment horizontal="justify" vertical="top"/>
    </xf>
    <xf numFmtId="0" fontId="22" fillId="0" borderId="10" xfId="0" applyFont="1" applyBorder="1" applyAlignment="1">
      <alignment horizontal="justify" vertical="top"/>
    </xf>
    <xf numFmtId="0" fontId="23" fillId="0" borderId="10" xfId="0" applyFont="1" applyBorder="1" applyAlignment="1">
      <alignment horizontal="justify" vertical="top"/>
    </xf>
    <xf numFmtId="0" fontId="22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left" wrapText="1"/>
    </xf>
    <xf numFmtId="165" fontId="19" fillId="0" borderId="11" xfId="0" applyNumberFormat="1" applyFont="1" applyBorder="1" applyAlignment="1">
      <alignment horizontal="center" vertical="top" wrapText="1"/>
    </xf>
    <xf numFmtId="165" fontId="18" fillId="11" borderId="11" xfId="0" applyNumberFormat="1" applyFont="1" applyFill="1" applyBorder="1" applyAlignment="1"/>
    <xf numFmtId="165" fontId="20" fillId="0" borderId="11" xfId="0" applyNumberFormat="1" applyFont="1" applyBorder="1"/>
    <xf numFmtId="165" fontId="21" fillId="0" borderId="11" xfId="0" applyNumberFormat="1" applyFont="1" applyBorder="1" applyAlignment="1"/>
    <xf numFmtId="165" fontId="19" fillId="0" borderId="11" xfId="0" applyNumberFormat="1" applyFont="1" applyBorder="1" applyAlignment="1"/>
    <xf numFmtId="165" fontId="21" fillId="0" borderId="11" xfId="0" applyNumberFormat="1" applyFont="1" applyBorder="1" applyAlignment="1">
      <alignment wrapText="1"/>
    </xf>
    <xf numFmtId="165" fontId="19" fillId="11" borderId="11" xfId="0" applyNumberFormat="1" applyFont="1" applyFill="1" applyBorder="1" applyAlignment="1"/>
    <xf numFmtId="165" fontId="21" fillId="0" borderId="11" xfId="0" applyNumberFormat="1" applyFont="1" applyBorder="1" applyAlignment="1">
      <alignment horizontal="center" wrapText="1"/>
    </xf>
    <xf numFmtId="165" fontId="19" fillId="0" borderId="11" xfId="0" applyNumberFormat="1" applyFont="1" applyBorder="1"/>
    <xf numFmtId="165" fontId="20" fillId="0" borderId="11" xfId="0" applyNumberFormat="1" applyFont="1" applyFill="1" applyBorder="1"/>
    <xf numFmtId="165" fontId="21" fillId="0" borderId="11" xfId="0" applyNumberFormat="1" applyFont="1" applyFill="1" applyBorder="1" applyAlignment="1"/>
    <xf numFmtId="165" fontId="21" fillId="0" borderId="11" xfId="0" applyNumberFormat="1" applyFont="1" applyFill="1" applyBorder="1" applyAlignment="1">
      <alignment wrapText="1"/>
    </xf>
    <xf numFmtId="165" fontId="19" fillId="0" borderId="11" xfId="0" applyNumberFormat="1" applyFont="1" applyFill="1" applyBorder="1" applyAlignment="1"/>
    <xf numFmtId="165" fontId="21" fillId="0" borderId="11" xfId="0" applyNumberFormat="1" applyFont="1" applyFill="1" applyBorder="1" applyAlignment="1">
      <alignment horizontal="center" wrapText="1"/>
    </xf>
    <xf numFmtId="0" fontId="25" fillId="0" borderId="10" xfId="0" applyFont="1" applyBorder="1" applyAlignment="1">
      <alignment horizontal="justify" vertical="top"/>
    </xf>
    <xf numFmtId="0" fontId="26" fillId="0" borderId="10" xfId="0" applyFont="1" applyBorder="1" applyAlignment="1">
      <alignment horizontal="justify" vertical="top"/>
    </xf>
    <xf numFmtId="165" fontId="26" fillId="0" borderId="11" xfId="0" applyNumberFormat="1" applyFont="1" applyBorder="1" applyAlignment="1"/>
    <xf numFmtId="165" fontId="26" fillId="0" borderId="11" xfId="0" applyNumberFormat="1" applyFont="1" applyFill="1" applyBorder="1" applyAlignment="1"/>
    <xf numFmtId="165" fontId="19" fillId="25" borderId="11" xfId="0" applyNumberFormat="1" applyFont="1" applyFill="1" applyBorder="1" applyAlignment="1"/>
    <xf numFmtId="0" fontId="2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right" wrapText="1"/>
    </xf>
  </cellXfs>
  <cellStyles count="52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6" xfId="10" builtinId="50" customBuiltin="1"/>
    <cellStyle name="40% - Акцент1" xfId="11" builtinId="31" customBuiltin="1"/>
    <cellStyle name="40% - Акцент2" xfId="12" builtinId="35" customBuiltin="1"/>
    <cellStyle name="40% - Акцент3" xfId="13" builtinId="39" customBuiltin="1"/>
    <cellStyle name="40% - Акцент3 2" xfId="14"/>
    <cellStyle name="40% - Акцент4" xfId="15" builtinId="43" customBuiltin="1"/>
    <cellStyle name="40% - Акцент5" xfId="16" builtinId="47" customBuiltin="1"/>
    <cellStyle name="40% - Акцент6" xfId="17" builtinId="51" customBuiltin="1"/>
    <cellStyle name="60% - Акцент1" xfId="18" builtinId="32" customBuiltin="1"/>
    <cellStyle name="60% - Акцент2" xfId="19" builtinId="36" customBuiltin="1"/>
    <cellStyle name="60% - Акцент3" xfId="20" builtinId="40" customBuiltin="1"/>
    <cellStyle name="60% - Акцент3 2" xfId="21"/>
    <cellStyle name="60% - Акцент4" xfId="22" builtinId="44" customBuiltin="1"/>
    <cellStyle name="60% - Акцент4 2" xfId="23"/>
    <cellStyle name="60% - Акцент5" xfId="24" builtinId="48" customBuiltin="1"/>
    <cellStyle name="60% - Акцент6" xfId="25" builtinId="52" customBuiltin="1"/>
    <cellStyle name="60% - Акцент6 2" xfId="26"/>
    <cellStyle name="Акцент1" xfId="27" builtinId="29" customBuiltin="1"/>
    <cellStyle name="Акцент2" xfId="28" builtinId="33" customBuiltin="1"/>
    <cellStyle name="Акцент3" xfId="29" builtinId="37" customBuiltin="1"/>
    <cellStyle name="Акцент4" xfId="30" builtinId="41" customBuiltin="1"/>
    <cellStyle name="Акцент5" xfId="31" builtinId="45" customBuiltin="1"/>
    <cellStyle name="Акцент6" xfId="32" builtinId="49" customBuiltin="1"/>
    <cellStyle name="Ввод " xfId="33" builtinId="20" customBuiltin="1"/>
    <cellStyle name="Вывод" xfId="34" builtinId="21" customBuiltin="1"/>
    <cellStyle name="Вычисление" xfId="35" builtinId="22" customBuiltin="1"/>
    <cellStyle name="Заголовок 1" xfId="36" builtinId="16" customBuiltin="1"/>
    <cellStyle name="Заголовок 2" xfId="37" builtinId="17" customBuiltin="1"/>
    <cellStyle name="Заголовок 3" xfId="38" builtinId="18" customBuiltin="1"/>
    <cellStyle name="Заголовок 4" xfId="39" builtinId="19" customBuiltin="1"/>
    <cellStyle name="Итог" xfId="40" builtinId="25" customBuiltin="1"/>
    <cellStyle name="Контрольная ячейка" xfId="41" builtinId="23" customBuiltin="1"/>
    <cellStyle name="Название" xfId="42" builtinId="15" customBuiltin="1"/>
    <cellStyle name="Нейтральный" xfId="43" builtinId="28" customBuiltin="1"/>
    <cellStyle name="Обычный" xfId="0" builtinId="0"/>
    <cellStyle name="Обычный 2" xfId="44"/>
    <cellStyle name="Плохой" xfId="45" builtinId="27" customBuiltin="1"/>
    <cellStyle name="Пояснение" xfId="46" builtinId="53" customBuiltin="1"/>
    <cellStyle name="Примечание" xfId="47" builtinId="10" customBuiltin="1"/>
    <cellStyle name="Примечание 2" xfId="48"/>
    <cellStyle name="Связанная ячейка" xfId="49" builtinId="24" customBuiltin="1"/>
    <cellStyle name="Текст предупреждения" xfId="50" builtinId="11" customBuiltin="1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F58"/>
  <sheetViews>
    <sheetView tabSelected="1" topLeftCell="A4" zoomScale="73" zoomScaleNormal="73" workbookViewId="0">
      <selection activeCell="F42" sqref="F42"/>
    </sheetView>
  </sheetViews>
  <sheetFormatPr defaultRowHeight="12.75"/>
  <cols>
    <col min="1" max="1" width="74" customWidth="1"/>
    <col min="2" max="2" width="15.85546875" customWidth="1"/>
    <col min="3" max="5" width="12.85546875" style="4" customWidth="1"/>
    <col min="6" max="6" width="13.42578125" style="4" customWidth="1"/>
  </cols>
  <sheetData>
    <row r="2" spans="1:6" ht="15.75" customHeight="1">
      <c r="A2" s="32" t="s">
        <v>57</v>
      </c>
      <c r="B2" s="32"/>
      <c r="C2" s="32"/>
      <c r="D2" s="32"/>
      <c r="E2" s="32"/>
      <c r="F2" s="32"/>
    </row>
    <row r="3" spans="1:6" ht="15" customHeight="1">
      <c r="A3" s="33" t="s">
        <v>0</v>
      </c>
      <c r="B3" s="33"/>
      <c r="C3" s="33"/>
      <c r="D3" s="33"/>
      <c r="E3" s="33"/>
      <c r="F3" s="33"/>
    </row>
    <row r="4" spans="1:6" ht="31.5">
      <c r="A4" s="5"/>
      <c r="B4" s="13" t="s">
        <v>58</v>
      </c>
      <c r="C4" s="13" t="s">
        <v>1</v>
      </c>
      <c r="D4" s="13" t="s">
        <v>2</v>
      </c>
      <c r="E4" s="13" t="s">
        <v>3</v>
      </c>
      <c r="F4" s="13" t="s">
        <v>4</v>
      </c>
    </row>
    <row r="5" spans="1:6" ht="15.75">
      <c r="A5" s="6" t="s">
        <v>5</v>
      </c>
      <c r="B5" s="14"/>
      <c r="C5" s="14"/>
      <c r="D5" s="14"/>
      <c r="E5" s="14"/>
      <c r="F5" s="14"/>
    </row>
    <row r="6" spans="1:6" ht="17.850000000000001" customHeight="1">
      <c r="A6" s="7" t="s">
        <v>6</v>
      </c>
      <c r="B6" s="22">
        <f>B7+B22</f>
        <v>28335.299999999996</v>
      </c>
      <c r="C6" s="22">
        <f>C7+C22</f>
        <v>58181.200000000004</v>
      </c>
      <c r="D6" s="22">
        <f>D7+D22</f>
        <v>58591.8</v>
      </c>
      <c r="E6" s="15">
        <f>E7+E22</f>
        <v>429.89999999999941</v>
      </c>
      <c r="F6" s="17">
        <f t="shared" ref="F6:F58" si="0">(D6/C6)*100</f>
        <v>100.70572624834138</v>
      </c>
    </row>
    <row r="7" spans="1:6" ht="17.850000000000001" customHeight="1">
      <c r="A7" s="7" t="s">
        <v>7</v>
      </c>
      <c r="B7" s="22">
        <f>B8+B12+B13+B14+B15+B16+B17+B18+B19+B20+B21</f>
        <v>27034.199999999997</v>
      </c>
      <c r="C7" s="22">
        <f>C8+C12+C13+C14+C15+C16+C17+C18+C19+C20+C21</f>
        <v>57250.8</v>
      </c>
      <c r="D7" s="22">
        <f>D8+D12+D13+D14+D15+D16+D17+D18+D19+D20+D21</f>
        <v>57604.800000000003</v>
      </c>
      <c r="E7" s="15">
        <f>E8+E12+E14+E15+E16+E17+E18+E19+E20+E21</f>
        <v>373.29999999999939</v>
      </c>
      <c r="F7" s="16">
        <f t="shared" si="0"/>
        <v>100.61833197090695</v>
      </c>
    </row>
    <row r="8" spans="1:6" s="1" customFormat="1" ht="15.75">
      <c r="A8" s="8" t="s">
        <v>8</v>
      </c>
      <c r="B8" s="16">
        <v>22221.1</v>
      </c>
      <c r="C8" s="23">
        <v>51200</v>
      </c>
      <c r="D8" s="23">
        <v>51489</v>
      </c>
      <c r="E8" s="16">
        <f t="shared" ref="E8:E21" si="1">D8-C8</f>
        <v>289</v>
      </c>
      <c r="F8" s="16">
        <f t="shared" si="0"/>
        <v>100.564453125</v>
      </c>
    </row>
    <row r="9" spans="1:6" s="1" customFormat="1" ht="9" customHeight="1">
      <c r="A9" s="27" t="s">
        <v>54</v>
      </c>
      <c r="B9" s="23"/>
      <c r="C9" s="23"/>
      <c r="D9" s="23"/>
      <c r="E9" s="16"/>
      <c r="F9" s="16"/>
    </row>
    <row r="10" spans="1:6" s="1" customFormat="1">
      <c r="A10" s="28" t="s">
        <v>56</v>
      </c>
      <c r="B10" s="30">
        <f>B8</f>
        <v>22221.1</v>
      </c>
      <c r="C10" s="30">
        <f>C8-C11</f>
        <v>21898</v>
      </c>
      <c r="D10" s="30">
        <f>D8-D11</f>
        <v>22187</v>
      </c>
      <c r="E10" s="29">
        <f>D10-C10</f>
        <v>289</v>
      </c>
      <c r="F10" s="29">
        <f>(D10/C10)*100</f>
        <v>101.31975522878803</v>
      </c>
    </row>
    <row r="11" spans="1:6" s="1" customFormat="1" ht="12.6" customHeight="1">
      <c r="A11" s="28" t="s">
        <v>55</v>
      </c>
      <c r="B11" s="30">
        <v>0</v>
      </c>
      <c r="C11" s="30">
        <v>29302</v>
      </c>
      <c r="D11" s="30">
        <v>29302</v>
      </c>
      <c r="E11" s="29">
        <f>D11-C11</f>
        <v>0</v>
      </c>
      <c r="F11" s="29">
        <f>(D11/C11)*100</f>
        <v>100</v>
      </c>
    </row>
    <row r="12" spans="1:6" s="1" customFormat="1" ht="15.75">
      <c r="A12" s="8" t="s">
        <v>9</v>
      </c>
      <c r="B12" s="16">
        <v>3988.9</v>
      </c>
      <c r="C12" s="23">
        <v>4594.8</v>
      </c>
      <c r="D12" s="23">
        <v>4651.8999999999996</v>
      </c>
      <c r="E12" s="16">
        <f t="shared" si="1"/>
        <v>57.099999999999454</v>
      </c>
      <c r="F12" s="16">
        <f t="shared" si="0"/>
        <v>101.24270914947331</v>
      </c>
    </row>
    <row r="13" spans="1:6" s="1" customFormat="1" ht="31.5">
      <c r="A13" s="8" t="s">
        <v>53</v>
      </c>
      <c r="B13" s="16">
        <v>0</v>
      </c>
      <c r="C13" s="23">
        <v>700</v>
      </c>
      <c r="D13" s="23">
        <v>680.7</v>
      </c>
      <c r="E13" s="16">
        <f>D13-C13</f>
        <v>-19.299999999999955</v>
      </c>
      <c r="F13" s="16">
        <f t="shared" si="0"/>
        <v>97.242857142857147</v>
      </c>
    </row>
    <row r="14" spans="1:6" s="1" customFormat="1" ht="20.100000000000001" customHeight="1">
      <c r="A14" s="8" t="s">
        <v>10</v>
      </c>
      <c r="B14" s="16">
        <v>627</v>
      </c>
      <c r="C14" s="23">
        <v>511</v>
      </c>
      <c r="D14" s="23">
        <v>513.29999999999995</v>
      </c>
      <c r="E14" s="16">
        <f>D14-C14</f>
        <v>2.2999999999999545</v>
      </c>
      <c r="F14" s="16">
        <f t="shared" si="0"/>
        <v>100.45009784735812</v>
      </c>
    </row>
    <row r="15" spans="1:6" s="1" customFormat="1" ht="15.75">
      <c r="A15" s="8" t="s">
        <v>11</v>
      </c>
      <c r="B15" s="16">
        <v>0</v>
      </c>
      <c r="C15" s="23">
        <v>10</v>
      </c>
      <c r="D15" s="23">
        <v>10.3</v>
      </c>
      <c r="E15" s="16">
        <f>D15-C15</f>
        <v>0.30000000000000071</v>
      </c>
      <c r="F15" s="16">
        <v>0</v>
      </c>
    </row>
    <row r="16" spans="1:6" s="1" customFormat="1" ht="30">
      <c r="A16" s="9" t="s">
        <v>12</v>
      </c>
      <c r="B16" s="16">
        <v>0</v>
      </c>
      <c r="C16" s="23">
        <v>0</v>
      </c>
      <c r="D16" s="23">
        <v>15</v>
      </c>
      <c r="E16" s="16">
        <f t="shared" si="1"/>
        <v>15</v>
      </c>
      <c r="F16" s="16">
        <v>0</v>
      </c>
    </row>
    <row r="17" spans="1:6" s="1" customFormat="1" ht="15.75">
      <c r="A17" s="8" t="s">
        <v>13</v>
      </c>
      <c r="B17" s="16">
        <v>0</v>
      </c>
      <c r="C17" s="23">
        <v>0</v>
      </c>
      <c r="D17" s="23">
        <v>0</v>
      </c>
      <c r="E17" s="16">
        <f t="shared" si="1"/>
        <v>0</v>
      </c>
      <c r="F17" s="16">
        <v>0</v>
      </c>
    </row>
    <row r="18" spans="1:6" s="1" customFormat="1" ht="15.75">
      <c r="A18" s="8" t="s">
        <v>14</v>
      </c>
      <c r="B18" s="16">
        <v>0</v>
      </c>
      <c r="C18" s="23">
        <v>0</v>
      </c>
      <c r="D18" s="23">
        <v>0</v>
      </c>
      <c r="E18" s="16">
        <f t="shared" si="1"/>
        <v>0</v>
      </c>
      <c r="F18" s="16">
        <v>0</v>
      </c>
    </row>
    <row r="19" spans="1:6" s="1" customFormat="1" ht="16.350000000000001" customHeight="1">
      <c r="A19" s="9" t="s">
        <v>15</v>
      </c>
      <c r="B19" s="16">
        <v>0</v>
      </c>
      <c r="C19" s="23">
        <v>0</v>
      </c>
      <c r="D19" s="23">
        <v>0</v>
      </c>
      <c r="E19" s="16">
        <f t="shared" si="1"/>
        <v>0</v>
      </c>
      <c r="F19" s="16">
        <v>0</v>
      </c>
    </row>
    <row r="20" spans="1:6" s="1" customFormat="1" ht="15.75">
      <c r="A20" s="8" t="s">
        <v>16</v>
      </c>
      <c r="B20" s="16">
        <v>197.1</v>
      </c>
      <c r="C20" s="23">
        <v>235</v>
      </c>
      <c r="D20" s="23">
        <v>244.6</v>
      </c>
      <c r="E20" s="16">
        <f t="shared" si="1"/>
        <v>9.5999999999999943</v>
      </c>
      <c r="F20" s="16">
        <f t="shared" si="0"/>
        <v>104.08510638297872</v>
      </c>
    </row>
    <row r="21" spans="1:6" s="1" customFormat="1" ht="15.75">
      <c r="A21" s="8" t="s">
        <v>17</v>
      </c>
      <c r="B21" s="16">
        <v>0.1</v>
      </c>
      <c r="C21" s="23">
        <v>0</v>
      </c>
      <c r="D21" s="23">
        <v>0</v>
      </c>
      <c r="E21" s="16">
        <f t="shared" si="1"/>
        <v>0</v>
      </c>
      <c r="F21" s="16">
        <v>0</v>
      </c>
    </row>
    <row r="22" spans="1:6" s="2" customFormat="1" ht="15.75">
      <c r="A22" s="7" t="s">
        <v>18</v>
      </c>
      <c r="B22" s="17">
        <f>B24+B25+B26+B27+B28+B29+B30+B31</f>
        <v>1301.0999999999999</v>
      </c>
      <c r="C22" s="25">
        <f>C24+C25+C26+C27+C28+C29+C30+C31+C32</f>
        <v>930.40000000000009</v>
      </c>
      <c r="D22" s="25">
        <f>D24+D25+D26+D27+D28+D29+D30+D31+D32</f>
        <v>987</v>
      </c>
      <c r="E22" s="17">
        <f>E24+E25+E26+E27+E28+E29+E30+E31+E32</f>
        <v>56.600000000000016</v>
      </c>
      <c r="F22" s="17">
        <f t="shared" si="0"/>
        <v>106.08340498710231</v>
      </c>
    </row>
    <row r="23" spans="1:6" ht="15.75">
      <c r="A23" s="8" t="s">
        <v>19</v>
      </c>
      <c r="B23" s="17"/>
      <c r="C23" s="25"/>
      <c r="D23" s="25"/>
      <c r="E23" s="17"/>
      <c r="F23" s="17"/>
    </row>
    <row r="24" spans="1:6" s="1" customFormat="1" ht="31.5">
      <c r="A24" s="8" t="s">
        <v>20</v>
      </c>
      <c r="B24" s="16">
        <v>688.1</v>
      </c>
      <c r="C24" s="23">
        <v>529.79999999999995</v>
      </c>
      <c r="D24" s="23">
        <v>555.4</v>
      </c>
      <c r="E24" s="16">
        <f>D24-C24</f>
        <v>25.600000000000023</v>
      </c>
      <c r="F24" s="16">
        <f t="shared" si="0"/>
        <v>104.83201208003021</v>
      </c>
    </row>
    <row r="25" spans="1:6" s="1" customFormat="1" ht="15.75">
      <c r="A25" s="8" t="s">
        <v>21</v>
      </c>
      <c r="B25" s="16">
        <v>16.3</v>
      </c>
      <c r="C25" s="23">
        <v>11.6</v>
      </c>
      <c r="D25" s="23">
        <v>7.5</v>
      </c>
      <c r="E25" s="16">
        <f>D25-C25</f>
        <v>-4.0999999999999996</v>
      </c>
      <c r="F25" s="16">
        <f t="shared" si="0"/>
        <v>64.65517241379311</v>
      </c>
    </row>
    <row r="26" spans="1:6" s="1" customFormat="1" ht="19.5" customHeight="1">
      <c r="A26" s="8" t="s">
        <v>22</v>
      </c>
      <c r="B26" s="16">
        <v>0</v>
      </c>
      <c r="C26" s="23">
        <v>0</v>
      </c>
      <c r="D26" s="23">
        <v>4</v>
      </c>
      <c r="E26" s="16">
        <f t="shared" ref="E26:E32" si="2">D26-C26</f>
        <v>4</v>
      </c>
      <c r="F26" s="16">
        <v>0</v>
      </c>
    </row>
    <row r="27" spans="1:6" s="1" customFormat="1" ht="15.75">
      <c r="A27" s="8" t="s">
        <v>23</v>
      </c>
      <c r="B27" s="16">
        <v>484.6</v>
      </c>
      <c r="C27" s="23">
        <v>328.8</v>
      </c>
      <c r="D27" s="23">
        <v>329.3</v>
      </c>
      <c r="E27" s="16">
        <f>D27-C27</f>
        <v>0.5</v>
      </c>
      <c r="F27" s="16">
        <f t="shared" si="0"/>
        <v>100.15206812652069</v>
      </c>
    </row>
    <row r="28" spans="1:6" s="1" customFormat="1" ht="15.75">
      <c r="A28" s="8" t="s">
        <v>24</v>
      </c>
      <c r="B28" s="16">
        <v>0</v>
      </c>
      <c r="C28" s="23">
        <v>0</v>
      </c>
      <c r="D28" s="23">
        <v>0</v>
      </c>
      <c r="E28" s="16">
        <f t="shared" si="2"/>
        <v>0</v>
      </c>
      <c r="F28" s="16">
        <v>0</v>
      </c>
    </row>
    <row r="29" spans="1:6" s="1" customFormat="1" ht="15.75">
      <c r="A29" s="8" t="s">
        <v>25</v>
      </c>
      <c r="B29" s="16">
        <v>112.1</v>
      </c>
      <c r="C29" s="23">
        <v>60.2</v>
      </c>
      <c r="D29" s="23">
        <v>90.8</v>
      </c>
      <c r="E29" s="16">
        <f t="shared" si="2"/>
        <v>30.599999999999994</v>
      </c>
      <c r="F29" s="16">
        <f t="shared" si="0"/>
        <v>150.83056478405314</v>
      </c>
    </row>
    <row r="30" spans="1:6" s="1" customFormat="1" ht="15.75">
      <c r="A30" s="8" t="s">
        <v>26</v>
      </c>
      <c r="B30" s="16">
        <v>0</v>
      </c>
      <c r="C30" s="23">
        <v>0</v>
      </c>
      <c r="D30" s="23">
        <v>0</v>
      </c>
      <c r="E30" s="16">
        <f t="shared" si="2"/>
        <v>0</v>
      </c>
      <c r="F30" s="16">
        <v>0</v>
      </c>
    </row>
    <row r="31" spans="1:6" s="1" customFormat="1" ht="15.75">
      <c r="A31" s="8" t="s">
        <v>27</v>
      </c>
      <c r="B31" s="16">
        <v>0</v>
      </c>
      <c r="C31" s="23">
        <v>0</v>
      </c>
      <c r="D31" s="23">
        <v>0</v>
      </c>
      <c r="E31" s="16">
        <f t="shared" si="2"/>
        <v>0</v>
      </c>
      <c r="F31" s="16">
        <v>0</v>
      </c>
    </row>
    <row r="32" spans="1:6" s="1" customFormat="1" ht="15.75">
      <c r="A32" s="8"/>
      <c r="B32" s="16"/>
      <c r="C32" s="23">
        <v>0</v>
      </c>
      <c r="D32" s="23">
        <v>0</v>
      </c>
      <c r="E32" s="16">
        <f t="shared" si="2"/>
        <v>0</v>
      </c>
      <c r="F32" s="16">
        <v>0</v>
      </c>
    </row>
    <row r="33" spans="1:6" ht="15.75">
      <c r="A33" s="7" t="s">
        <v>28</v>
      </c>
      <c r="B33" s="17">
        <f>B35+B36+B37+B38+B39</f>
        <v>128752.69999999998</v>
      </c>
      <c r="C33" s="25">
        <f>C35+C36+C37+C38+C39+C40</f>
        <v>118177.1</v>
      </c>
      <c r="D33" s="25">
        <f>D35+D36+D37+D38+D39+D40</f>
        <v>116878.70000000001</v>
      </c>
      <c r="E33" s="17">
        <f>E35+E36+E37+E38+E39</f>
        <v>-1244.8000000000011</v>
      </c>
      <c r="F33" s="17">
        <f t="shared" si="0"/>
        <v>98.90130998306779</v>
      </c>
    </row>
    <row r="34" spans="1:6" ht="14.1" customHeight="1">
      <c r="A34" s="10" t="s">
        <v>19</v>
      </c>
      <c r="B34" s="16"/>
      <c r="C34" s="23"/>
      <c r="D34" s="23"/>
      <c r="E34" s="16"/>
      <c r="F34" s="17"/>
    </row>
    <row r="35" spans="1:6" ht="15.75">
      <c r="A35" s="8" t="s">
        <v>29</v>
      </c>
      <c r="B35" s="18">
        <v>40324.1</v>
      </c>
      <c r="C35" s="24">
        <v>42908.5</v>
      </c>
      <c r="D35" s="24">
        <v>42908.5</v>
      </c>
      <c r="E35" s="16">
        <f>D35-C35</f>
        <v>0</v>
      </c>
      <c r="F35" s="16">
        <f t="shared" si="0"/>
        <v>100</v>
      </c>
    </row>
    <row r="36" spans="1:6" ht="15.75">
      <c r="A36" s="8" t="s">
        <v>52</v>
      </c>
      <c r="B36" s="18">
        <v>1262</v>
      </c>
      <c r="C36" s="24">
        <v>0</v>
      </c>
      <c r="D36" s="24">
        <v>0</v>
      </c>
      <c r="E36" s="16">
        <v>0</v>
      </c>
      <c r="F36" s="16">
        <v>0</v>
      </c>
    </row>
    <row r="37" spans="1:6" ht="30">
      <c r="A37" s="11" t="s">
        <v>30</v>
      </c>
      <c r="B37" s="18">
        <v>55812.7</v>
      </c>
      <c r="C37" s="24">
        <v>58259.1</v>
      </c>
      <c r="D37" s="24">
        <v>57025.1</v>
      </c>
      <c r="E37" s="16">
        <f>D37-C37</f>
        <v>-1234</v>
      </c>
      <c r="F37" s="16">
        <f t="shared" si="0"/>
        <v>97.881875964441605</v>
      </c>
    </row>
    <row r="38" spans="1:6" ht="15.75">
      <c r="A38" s="8" t="s">
        <v>31</v>
      </c>
      <c r="B38" s="18">
        <v>26801</v>
      </c>
      <c r="C38" s="24">
        <v>12359.6</v>
      </c>
      <c r="D38" s="24">
        <v>12348.8</v>
      </c>
      <c r="E38" s="16">
        <f>D38-C38</f>
        <v>-10.800000000001091</v>
      </c>
      <c r="F38" s="16">
        <f t="shared" si="0"/>
        <v>99.912618531344037</v>
      </c>
    </row>
    <row r="39" spans="1:6" ht="15.75">
      <c r="A39" s="8" t="s">
        <v>32</v>
      </c>
      <c r="B39" s="18">
        <v>4552.8999999999996</v>
      </c>
      <c r="C39" s="24">
        <v>4654.7</v>
      </c>
      <c r="D39" s="24">
        <v>4654.7</v>
      </c>
      <c r="E39" s="16">
        <f>D39-C39</f>
        <v>0</v>
      </c>
      <c r="F39" s="16">
        <f t="shared" si="0"/>
        <v>100</v>
      </c>
    </row>
    <row r="40" spans="1:6" ht="15.75">
      <c r="A40" s="7" t="s">
        <v>33</v>
      </c>
      <c r="B40" s="18">
        <v>0</v>
      </c>
      <c r="C40" s="24">
        <v>-4.8</v>
      </c>
      <c r="D40" s="24">
        <v>-58.4</v>
      </c>
      <c r="E40" s="16">
        <f>D40-C40</f>
        <v>-53.6</v>
      </c>
      <c r="F40" s="16">
        <f t="shared" si="0"/>
        <v>1216.6666666666665</v>
      </c>
    </row>
    <row r="41" spans="1:6" ht="15.75">
      <c r="A41" s="7" t="s">
        <v>34</v>
      </c>
      <c r="B41" s="25">
        <f>B6+B33</f>
        <v>157087.99999999997</v>
      </c>
      <c r="C41" s="25">
        <f>C6+C33</f>
        <v>176358.30000000002</v>
      </c>
      <c r="D41" s="25">
        <f>D6+D33</f>
        <v>175470.5</v>
      </c>
      <c r="E41" s="17">
        <f>E6+E33</f>
        <v>-814.90000000000168</v>
      </c>
      <c r="F41" s="17">
        <f t="shared" si="0"/>
        <v>99.496593015469074</v>
      </c>
    </row>
    <row r="42" spans="1:6" ht="15.75">
      <c r="A42" s="7" t="s">
        <v>35</v>
      </c>
      <c r="B42" s="17">
        <f>B41-B58</f>
        <v>1456.2999999999593</v>
      </c>
      <c r="C42" s="25">
        <f>C41-C58</f>
        <v>24134.200000000012</v>
      </c>
      <c r="D42" s="25">
        <f>D41-D58</f>
        <v>28268.599999999977</v>
      </c>
      <c r="E42" s="17"/>
      <c r="F42" s="17"/>
    </row>
    <row r="43" spans="1:6" s="3" customFormat="1" ht="15.75">
      <c r="A43" s="6" t="s">
        <v>36</v>
      </c>
      <c r="B43" s="19"/>
      <c r="C43" s="31"/>
      <c r="D43" s="31"/>
      <c r="E43" s="19"/>
      <c r="F43" s="19"/>
    </row>
    <row r="44" spans="1:6" ht="15.75">
      <c r="A44" s="12" t="s">
        <v>37</v>
      </c>
      <c r="B44" s="18">
        <v>23477.8</v>
      </c>
      <c r="C44" s="24">
        <v>23984.7</v>
      </c>
      <c r="D44" s="24">
        <v>22880.9</v>
      </c>
      <c r="E44" s="16">
        <f t="shared" ref="E44:E57" si="3">D44-C44</f>
        <v>-1103.7999999999993</v>
      </c>
      <c r="F44" s="16">
        <f t="shared" si="0"/>
        <v>95.397899494260926</v>
      </c>
    </row>
    <row r="45" spans="1:6" ht="15.75">
      <c r="A45" s="12" t="s">
        <v>38</v>
      </c>
      <c r="B45" s="18">
        <v>326</v>
      </c>
      <c r="C45" s="24">
        <v>347.7</v>
      </c>
      <c r="D45" s="24">
        <v>347.7</v>
      </c>
      <c r="E45" s="16">
        <f t="shared" si="3"/>
        <v>0</v>
      </c>
      <c r="F45" s="16">
        <f t="shared" si="0"/>
        <v>100</v>
      </c>
    </row>
    <row r="46" spans="1:6" ht="15.75">
      <c r="A46" s="12" t="s">
        <v>39</v>
      </c>
      <c r="B46" s="18">
        <v>2625.5</v>
      </c>
      <c r="C46" s="24">
        <v>2895.5</v>
      </c>
      <c r="D46" s="24">
        <v>2839.5</v>
      </c>
      <c r="E46" s="16">
        <f t="shared" si="3"/>
        <v>-56</v>
      </c>
      <c r="F46" s="16">
        <f t="shared" si="0"/>
        <v>98.065964427560004</v>
      </c>
    </row>
    <row r="47" spans="1:6" ht="15.75">
      <c r="A47" s="12" t="s">
        <v>40</v>
      </c>
      <c r="B47" s="18">
        <v>3128.6</v>
      </c>
      <c r="C47" s="24">
        <v>6234.6</v>
      </c>
      <c r="D47" s="24">
        <v>4723.2</v>
      </c>
      <c r="E47" s="16">
        <f t="shared" si="3"/>
        <v>-1511.4000000000005</v>
      </c>
      <c r="F47" s="16">
        <f t="shared" si="0"/>
        <v>75.757867385237219</v>
      </c>
    </row>
    <row r="48" spans="1:6" ht="15.75">
      <c r="A48" s="12" t="s">
        <v>41</v>
      </c>
      <c r="B48" s="18">
        <v>1617.9</v>
      </c>
      <c r="C48" s="24">
        <v>2306.1</v>
      </c>
      <c r="D48" s="24">
        <v>1212.3</v>
      </c>
      <c r="E48" s="16">
        <f t="shared" si="3"/>
        <v>-1093.8</v>
      </c>
      <c r="F48" s="16">
        <f t="shared" si="0"/>
        <v>52.569272798230784</v>
      </c>
    </row>
    <row r="49" spans="1:6" ht="15.75">
      <c r="A49" s="12" t="s">
        <v>42</v>
      </c>
      <c r="B49" s="18">
        <v>0</v>
      </c>
      <c r="C49" s="24">
        <v>0</v>
      </c>
      <c r="D49" s="24">
        <v>0</v>
      </c>
      <c r="E49" s="16">
        <f t="shared" si="3"/>
        <v>0</v>
      </c>
      <c r="F49" s="16">
        <v>0</v>
      </c>
    </row>
    <row r="50" spans="1:6" ht="15.75">
      <c r="A50" s="12" t="s">
        <v>43</v>
      </c>
      <c r="B50" s="18">
        <v>65864.100000000006</v>
      </c>
      <c r="C50" s="24">
        <v>53829.1</v>
      </c>
      <c r="D50" s="24">
        <v>53820.3</v>
      </c>
      <c r="E50" s="16">
        <f t="shared" si="3"/>
        <v>-8.7999999999956344</v>
      </c>
      <c r="F50" s="16">
        <f t="shared" si="0"/>
        <v>99.983651965200977</v>
      </c>
    </row>
    <row r="51" spans="1:6" ht="15.75">
      <c r="A51" s="12" t="s">
        <v>44</v>
      </c>
      <c r="B51" s="18">
        <v>27383.3</v>
      </c>
      <c r="C51" s="24">
        <v>29821.1</v>
      </c>
      <c r="D51" s="24">
        <v>29800.1</v>
      </c>
      <c r="E51" s="16">
        <f t="shared" si="3"/>
        <v>-21</v>
      </c>
      <c r="F51" s="16">
        <f t="shared" si="0"/>
        <v>99.929580062439015</v>
      </c>
    </row>
    <row r="52" spans="1:6" ht="15.75">
      <c r="A52" s="12" t="s">
        <v>45</v>
      </c>
      <c r="B52" s="18">
        <v>0</v>
      </c>
      <c r="C52" s="24">
        <v>0</v>
      </c>
      <c r="D52" s="24">
        <v>0</v>
      </c>
      <c r="E52" s="16">
        <f t="shared" si="3"/>
        <v>0</v>
      </c>
      <c r="F52" s="16">
        <v>0</v>
      </c>
    </row>
    <row r="53" spans="1:6" ht="15.75">
      <c r="A53" s="12" t="s">
        <v>46</v>
      </c>
      <c r="B53" s="18">
        <v>22547</v>
      </c>
      <c r="C53" s="24">
        <v>22936.6</v>
      </c>
      <c r="D53" s="24">
        <v>21713.200000000001</v>
      </c>
      <c r="E53" s="16">
        <f t="shared" si="3"/>
        <v>-1223.3999999999978</v>
      </c>
      <c r="F53" s="16">
        <f t="shared" si="0"/>
        <v>94.666166737877461</v>
      </c>
    </row>
    <row r="54" spans="1:6" ht="15.75">
      <c r="A54" s="12" t="s">
        <v>47</v>
      </c>
      <c r="B54" s="18">
        <v>2115.5</v>
      </c>
      <c r="C54" s="24">
        <v>2221.1999999999998</v>
      </c>
      <c r="D54" s="24">
        <v>2221.1999999999998</v>
      </c>
      <c r="E54" s="16">
        <f t="shared" si="3"/>
        <v>0</v>
      </c>
      <c r="F54" s="16">
        <f t="shared" si="0"/>
        <v>100</v>
      </c>
    </row>
    <row r="55" spans="1:6" ht="15.75">
      <c r="A55" s="12" t="s">
        <v>48</v>
      </c>
      <c r="B55" s="18">
        <v>0</v>
      </c>
      <c r="C55" s="24">
        <v>0</v>
      </c>
      <c r="D55" s="24">
        <v>0</v>
      </c>
      <c r="E55" s="16">
        <f t="shared" si="3"/>
        <v>0</v>
      </c>
      <c r="F55" s="16">
        <v>0</v>
      </c>
    </row>
    <row r="56" spans="1:6" ht="15.75">
      <c r="A56" s="12" t="s">
        <v>49</v>
      </c>
      <c r="B56" s="18">
        <v>6.2</v>
      </c>
      <c r="C56" s="24">
        <v>10</v>
      </c>
      <c r="D56" s="24">
        <v>6</v>
      </c>
      <c r="E56" s="16">
        <f t="shared" si="3"/>
        <v>-4</v>
      </c>
      <c r="F56" s="16">
        <f t="shared" si="0"/>
        <v>60</v>
      </c>
    </row>
    <row r="57" spans="1:6" ht="15.75">
      <c r="A57" s="12" t="s">
        <v>50</v>
      </c>
      <c r="B57" s="20">
        <v>6539.8</v>
      </c>
      <c r="C57" s="26">
        <v>7637.5</v>
      </c>
      <c r="D57" s="26">
        <v>7637.5</v>
      </c>
      <c r="E57" s="16">
        <f t="shared" si="3"/>
        <v>0</v>
      </c>
      <c r="F57" s="16">
        <f t="shared" si="0"/>
        <v>100</v>
      </c>
    </row>
    <row r="58" spans="1:6" ht="15.75">
      <c r="A58" s="7" t="s">
        <v>51</v>
      </c>
      <c r="B58" s="21">
        <f>B44+B45+B46+B47+B48+B49+B50+B51+B52+B53+B54+B55+B56+B57</f>
        <v>155631.70000000001</v>
      </c>
      <c r="C58" s="21">
        <f>C44+C45+C46+C47+C48+C49+C50+C51+C52+C53+C54+C55+C56+C57</f>
        <v>152224.1</v>
      </c>
      <c r="D58" s="21">
        <f>SUM(D44:D57)</f>
        <v>147201.90000000002</v>
      </c>
      <c r="E58" s="21">
        <f>E44+E45+E46+E47+E48+E49+E50+E51+E52+E53+E54+E55+E56+E57</f>
        <v>-5022.1999999999935</v>
      </c>
      <c r="F58" s="17">
        <f t="shared" si="0"/>
        <v>96.700785223890321</v>
      </c>
    </row>
  </sheetData>
  <sheetProtection selectLockedCells="1" selectUnlockedCells="1"/>
  <mergeCells count="2">
    <mergeCell ref="A2:F2"/>
    <mergeCell ref="A3:F3"/>
  </mergeCells>
  <pageMargins left="0.23622047244094491" right="0.23622047244094491" top="0.31496062992125984" bottom="0.31496062992125984" header="0" footer="0"/>
  <pageSetup paperSize="9" scale="7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31.12.2018 район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Alexey</cp:lastModifiedBy>
  <cp:lastPrinted>2019-01-11T08:37:50Z</cp:lastPrinted>
  <dcterms:created xsi:type="dcterms:W3CDTF">2017-06-22T13:06:07Z</dcterms:created>
  <dcterms:modified xsi:type="dcterms:W3CDTF">2019-01-21T08:38:10Z</dcterms:modified>
</cp:coreProperties>
</file>