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9"/>
  </bookViews>
  <sheets>
    <sheet name="01.04.2018 консол " sheetId="5" r:id="rId1"/>
  </sheets>
  <calcPr calcId="124519"/>
</workbook>
</file>

<file path=xl/calcChain.xml><?xml version="1.0" encoding="utf-8"?>
<calcChain xmlns="http://schemas.openxmlformats.org/spreadsheetml/2006/main">
  <c r="C54" i="5"/>
  <c r="B54"/>
  <c r="D53"/>
  <c r="E52"/>
  <c r="D52"/>
  <c r="D51"/>
  <c r="E50"/>
  <c r="D50"/>
  <c r="E49"/>
  <c r="D49"/>
  <c r="D48"/>
  <c r="E47"/>
  <c r="D47"/>
  <c r="E46"/>
  <c r="D46"/>
  <c r="D45"/>
  <c r="E44"/>
  <c r="D44"/>
  <c r="E43"/>
  <c r="D43"/>
  <c r="E42"/>
  <c r="D42"/>
  <c r="E41"/>
  <c r="D41"/>
  <c r="E40"/>
  <c r="D40"/>
  <c r="D36"/>
  <c r="E35"/>
  <c r="D35"/>
  <c r="E34"/>
  <c r="D34"/>
  <c r="E33"/>
  <c r="D33"/>
  <c r="D32"/>
  <c r="E31"/>
  <c r="D31"/>
  <c r="C29"/>
  <c r="E29"/>
  <c r="B29"/>
  <c r="D28"/>
  <c r="D27"/>
  <c r="E26"/>
  <c r="D26"/>
  <c r="D25"/>
  <c r="E24"/>
  <c r="D24"/>
  <c r="D23"/>
  <c r="E22"/>
  <c r="D22"/>
  <c r="E21"/>
  <c r="D21"/>
  <c r="C19"/>
  <c r="E19"/>
  <c r="B19"/>
  <c r="D18"/>
  <c r="E17"/>
  <c r="D17"/>
  <c r="D16"/>
  <c r="E15"/>
  <c r="D15"/>
  <c r="E14"/>
  <c r="D14"/>
  <c r="D13"/>
  <c r="D12"/>
  <c r="E11"/>
  <c r="D11"/>
  <c r="E10"/>
  <c r="D10"/>
  <c r="E9"/>
  <c r="D9"/>
  <c r="E8"/>
  <c r="D8"/>
  <c r="C7"/>
  <c r="E7"/>
  <c r="B7"/>
  <c r="C6"/>
  <c r="C37"/>
  <c r="B6"/>
  <c r="B37"/>
  <c r="B38"/>
  <c r="E54"/>
  <c r="D54"/>
  <c r="D29"/>
  <c r="D19"/>
  <c r="D7"/>
  <c r="C38"/>
  <c r="E37"/>
  <c r="E6"/>
  <c r="D6"/>
  <c r="D37"/>
</calcChain>
</file>

<file path=xl/sharedStrings.xml><?xml version="1.0" encoding="utf-8"?>
<sst xmlns="http://schemas.openxmlformats.org/spreadsheetml/2006/main" count="56" uniqueCount="55">
  <si>
    <t>тыс . руб</t>
  </si>
  <si>
    <t>план</t>
  </si>
  <si>
    <t>факт</t>
  </si>
  <si>
    <t xml:space="preserve">отклон </t>
  </si>
  <si>
    <t>% исполн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</si>
  <si>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</si>
  <si>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</si>
  <si>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</si>
  <si>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</si>
  <si>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</si>
  <si>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</si>
  <si>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</si>
  <si>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</si>
  <si>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</si>
  <si>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</si>
  <si>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</si>
  <si>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</si>
  <si>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Прочие  налоговые доходы</t>
  </si>
  <si>
    <t>Неналоговые доходы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</si>
  <si>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</si>
  <si>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</si>
  <si>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</si>
  <si>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</si>
  <si>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</si>
  <si>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</si>
  <si>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</si>
  <si>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</si>
  <si>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 (внутр. обороты)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</si>
  <si>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</si>
  <si>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</si>
  <si>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Субвенции на выполнение передаваемых федеральных и областных полномочий</t>
  </si>
  <si>
    <t xml:space="preserve">Субсидии </t>
  </si>
  <si>
    <t>Иные межбюджетные трансферты</t>
  </si>
  <si>
    <t>Прочие безвозмездные поступления</t>
  </si>
  <si>
    <t>ВСЕГО ДОХОДОВ</t>
  </si>
  <si>
    <t>ДЕФИЦИТ(-)ПРОФИЦИТ(+)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</si>
  <si>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</si>
  <si>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</si>
  <si>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</si>
  <si>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</si>
  <si>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</si>
  <si>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</si>
  <si>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</si>
  <si>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</si>
  <si>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</si>
  <si>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</si>
  <si>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</si>
  <si>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</si>
  <si>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</si>
  <si>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</si>
  <si>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</si>
  <si>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</si>
  <si>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Дотация на сбалансированность</t>
  </si>
  <si>
    <t>Налог, взимаемый в связи с применением упрощенной системы налогообложения</t>
  </si>
  <si>
    <t>Сведения об исполнении консолидированного  бюджета Поддорского муниципального района на 01.04 2018 г</t>
  </si>
</sst>
</file>

<file path=xl/styles.xml><?xml version="1.0" encoding="utf-8"?>
<styleSheet xmlns="http://schemas.openxmlformats.org/spreadsheetml/2006/main">
  <numFmts count="1">
    <numFmt numFmtId="165" formatCode="#,##0.0_р_."/>
  </numFmts>
  <fonts count="2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23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4" borderId="8" applyNumberFormat="0" applyAlignment="0" applyProtection="0"/>
    <xf numFmtId="0" fontId="24" fillId="2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/>
    <xf numFmtId="0" fontId="19" fillId="0" borderId="10" xfId="0" applyFont="1" applyBorder="1"/>
    <xf numFmtId="0" fontId="20" fillId="11" borderId="10" xfId="0" applyFont="1" applyFill="1" applyBorder="1" applyAlignment="1">
      <alignment horizontal="justify" vertical="top"/>
    </xf>
    <xf numFmtId="0" fontId="0" fillId="0" borderId="0" xfId="0" applyFont="1"/>
    <xf numFmtId="0" fontId="21" fillId="0" borderId="0" xfId="0" applyFont="1"/>
    <xf numFmtId="0" fontId="0" fillId="0" borderId="0" xfId="0" applyFill="1"/>
    <xf numFmtId="165" fontId="20" fillId="0" borderId="10" xfId="0" applyNumberFormat="1" applyFont="1" applyBorder="1" applyAlignment="1">
      <alignment horizontal="center" vertical="top" wrapText="1"/>
    </xf>
    <xf numFmtId="165" fontId="0" fillId="0" borderId="0" xfId="0" applyNumberFormat="1" applyAlignment="1"/>
    <xf numFmtId="0" fontId="20" fillId="11" borderId="11" xfId="0" applyFont="1" applyFill="1" applyBorder="1" applyAlignment="1">
      <alignment horizontal="justify" vertical="top"/>
    </xf>
    <xf numFmtId="0" fontId="20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2" fillId="0" borderId="11" xfId="0" applyFont="1" applyBorder="1" applyAlignment="1">
      <alignment horizontal="left" wrapText="1"/>
    </xf>
    <xf numFmtId="165" fontId="21" fillId="0" borderId="12" xfId="0" applyNumberFormat="1" applyFont="1" applyBorder="1"/>
    <xf numFmtId="165" fontId="22" fillId="0" borderId="12" xfId="0" applyNumberFormat="1" applyFont="1" applyBorder="1" applyAlignment="1"/>
    <xf numFmtId="165" fontId="20" fillId="0" borderId="12" xfId="0" applyNumberFormat="1" applyFont="1" applyBorder="1" applyAlignment="1"/>
    <xf numFmtId="165" fontId="22" fillId="0" borderId="12" xfId="0" applyNumberFormat="1" applyFont="1" applyBorder="1" applyAlignment="1">
      <alignment wrapText="1"/>
    </xf>
    <xf numFmtId="165" fontId="20" fillId="11" borderId="12" xfId="0" applyNumberFormat="1" applyFont="1" applyFill="1" applyBorder="1" applyAlignment="1"/>
    <xf numFmtId="165" fontId="22" fillId="0" borderId="12" xfId="0" applyNumberFormat="1" applyFont="1" applyBorder="1" applyAlignment="1">
      <alignment horizontal="center" wrapText="1"/>
    </xf>
    <xf numFmtId="165" fontId="20" fillId="0" borderId="12" xfId="0" applyNumberFormat="1" applyFont="1" applyBorder="1"/>
    <xf numFmtId="0" fontId="22" fillId="0" borderId="11" xfId="0" applyFont="1" applyBorder="1" applyAlignment="1">
      <alignment horizontal="justify" vertical="top" wrapText="1"/>
    </xf>
    <xf numFmtId="165" fontId="19" fillId="11" borderId="13" xfId="0" applyNumberFormat="1" applyFont="1" applyFill="1" applyBorder="1" applyAlignment="1"/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</cellXfs>
  <cellStyles count="5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6" xfId="10" builtinId="50" customBuiltin="1"/>
    <cellStyle name="40% - Акцент1" xfId="11" builtinId="31" customBuiltin="1"/>
    <cellStyle name="40% - Акцент2" xfId="12" builtinId="35" customBuiltin="1"/>
    <cellStyle name="40% - Акцент3" xfId="13" builtinId="39" customBuiltin="1"/>
    <cellStyle name="40% - Акцент3 2" xfId="14"/>
    <cellStyle name="40% - Акцент4" xfId="15" builtinId="43" customBuiltin="1"/>
    <cellStyle name="40% - Акцент5" xfId="16" builtinId="47" customBuiltin="1"/>
    <cellStyle name="40% - Акцент6" xfId="17" builtinId="51" customBuiltin="1"/>
    <cellStyle name="60% - Акцент1" xfId="18" builtinId="32" customBuiltin="1"/>
    <cellStyle name="60% - Акцент2" xfId="19" builtinId="36" customBuiltin="1"/>
    <cellStyle name="60% - Акцент3" xfId="20" builtinId="40" customBuiltin="1"/>
    <cellStyle name="60% - Акцент3 2" xfId="21"/>
    <cellStyle name="60% - Акцент4" xfId="22" builtinId="44" customBuiltin="1"/>
    <cellStyle name="60% - Акцент4 2" xfId="23"/>
    <cellStyle name="60% - Акцент5" xfId="24" builtinId="48" customBuiltin="1"/>
    <cellStyle name="60% - Акцент6" xfId="25" builtinId="52" customBuiltin="1"/>
    <cellStyle name="60% - Акцент6 2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имечание 2" xfId="48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54"/>
  <sheetViews>
    <sheetView tabSelected="1" zoomScale="73" zoomScaleNormal="73" workbookViewId="0">
      <selection activeCell="A2" sqref="A2:E2"/>
    </sheetView>
  </sheetViews>
  <sheetFormatPr defaultRowHeight="12.75"/>
  <cols>
    <col min="1" max="1" width="74" customWidth="1"/>
    <col min="2" max="2" width="12.42578125" style="7" customWidth="1"/>
    <col min="3" max="3" width="14.140625" style="7" customWidth="1"/>
    <col min="4" max="4" width="14.42578125" style="7" customWidth="1"/>
    <col min="5" max="5" width="12.42578125" style="7" customWidth="1"/>
  </cols>
  <sheetData>
    <row r="2" spans="1:6" ht="15.75" customHeight="1">
      <c r="A2" s="22" t="s">
        <v>54</v>
      </c>
      <c r="B2" s="22"/>
      <c r="C2" s="22"/>
      <c r="D2" s="22"/>
      <c r="E2" s="22"/>
    </row>
    <row r="3" spans="1:6" ht="15" customHeight="1">
      <c r="A3" s="23" t="s">
        <v>0</v>
      </c>
      <c r="B3" s="23"/>
      <c r="C3" s="23"/>
      <c r="D3" s="23"/>
      <c r="E3" s="23"/>
    </row>
    <row r="4" spans="1:6" ht="15.75">
      <c r="A4" s="1"/>
      <c r="B4" s="6" t="s">
        <v>1</v>
      </c>
      <c r="C4" s="6" t="s">
        <v>2</v>
      </c>
      <c r="D4" s="6" t="s">
        <v>3</v>
      </c>
      <c r="E4" s="6" t="s">
        <v>4</v>
      </c>
    </row>
    <row r="5" spans="1:6" ht="15.75">
      <c r="A5" s="2" t="s">
        <v>5</v>
      </c>
      <c r="B5" s="21"/>
      <c r="C5" s="21"/>
      <c r="D5" s="21"/>
      <c r="E5" s="21"/>
    </row>
    <row r="6" spans="1:6" ht="28.35" customHeight="1">
      <c r="A6" s="9" t="s">
        <v>6</v>
      </c>
      <c r="B6" s="13">
        <f>B7+B19</f>
        <v>36032.299999999996</v>
      </c>
      <c r="C6" s="13">
        <f>C7+C19</f>
        <v>8048.9000000000015</v>
      </c>
      <c r="D6" s="13">
        <f>D7+D19</f>
        <v>-27781.7</v>
      </c>
      <c r="E6" s="15">
        <f t="shared" ref="E6:E11" si="0">(C6/B6)*100</f>
        <v>22.338013393538581</v>
      </c>
    </row>
    <row r="7" spans="1:6" ht="23.1" customHeight="1">
      <c r="A7" s="9" t="s">
        <v>7</v>
      </c>
      <c r="B7" s="13">
        <f>B8+B9+B10+B11+B12+B13+B14+B15+B16+B17+B18</f>
        <v>34646.699999999997</v>
      </c>
      <c r="C7" s="13">
        <f>C8+C9+C10+C11+C12+C13+C14+C15+C16+C17+C18</f>
        <v>7689.8000000000011</v>
      </c>
      <c r="D7" s="13">
        <f>D8+D9+D11+D12+D13+D14+D15+D16+D17+D18</f>
        <v>-26755.200000000001</v>
      </c>
      <c r="E7" s="15">
        <f t="shared" si="0"/>
        <v>22.194898792670013</v>
      </c>
      <c r="F7" s="4"/>
    </row>
    <row r="8" spans="1:6" s="3" customFormat="1" ht="15.75">
      <c r="A8" s="10" t="s">
        <v>8</v>
      </c>
      <c r="B8" s="14">
        <v>23300</v>
      </c>
      <c r="C8" s="14">
        <v>5303.1</v>
      </c>
      <c r="D8" s="14">
        <f t="shared" ref="D8:D18" si="1">C8-B8</f>
        <v>-17996.900000000001</v>
      </c>
      <c r="E8" s="14">
        <f t="shared" si="0"/>
        <v>22.760085836909873</v>
      </c>
    </row>
    <row r="9" spans="1:6" s="3" customFormat="1" ht="15.75">
      <c r="A9" s="10" t="s">
        <v>9</v>
      </c>
      <c r="B9" s="14">
        <v>7295.7</v>
      </c>
      <c r="C9" s="14">
        <v>1729.1</v>
      </c>
      <c r="D9" s="14">
        <f t="shared" si="1"/>
        <v>-5566.6</v>
      </c>
      <c r="E9" s="14">
        <f t="shared" si="0"/>
        <v>23.700261798045425</v>
      </c>
    </row>
    <row r="10" spans="1:6" s="3" customFormat="1" ht="31.5">
      <c r="A10" s="10" t="s">
        <v>53</v>
      </c>
      <c r="B10" s="14">
        <v>404</v>
      </c>
      <c r="C10" s="14">
        <v>202.3</v>
      </c>
      <c r="D10" s="14">
        <f>C10-B10</f>
        <v>-201.7</v>
      </c>
      <c r="E10" s="14">
        <f t="shared" si="0"/>
        <v>50.074257425742573</v>
      </c>
    </row>
    <row r="11" spans="1:6" s="3" customFormat="1" ht="20.100000000000001" customHeight="1">
      <c r="A11" s="10" t="s">
        <v>10</v>
      </c>
      <c r="B11" s="14">
        <v>570</v>
      </c>
      <c r="C11" s="14">
        <v>133</v>
      </c>
      <c r="D11" s="14">
        <f t="shared" si="1"/>
        <v>-437</v>
      </c>
      <c r="E11" s="14">
        <f t="shared" si="0"/>
        <v>23.333333333333332</v>
      </c>
    </row>
    <row r="12" spans="1:6" s="3" customFormat="1" ht="15.75">
      <c r="A12" s="10" t="s">
        <v>11</v>
      </c>
      <c r="B12" s="14">
        <v>0</v>
      </c>
      <c r="C12" s="14">
        <v>0</v>
      </c>
      <c r="D12" s="14">
        <f t="shared" si="1"/>
        <v>0</v>
      </c>
      <c r="E12" s="14">
        <v>0</v>
      </c>
    </row>
    <row r="13" spans="1:6" s="3" customFormat="1" ht="31.5">
      <c r="A13" s="10" t="s">
        <v>12</v>
      </c>
      <c r="B13" s="14">
        <v>0</v>
      </c>
      <c r="C13" s="14">
        <v>0</v>
      </c>
      <c r="D13" s="14">
        <f t="shared" si="1"/>
        <v>0</v>
      </c>
      <c r="E13" s="14">
        <v>0</v>
      </c>
    </row>
    <row r="14" spans="1:6" s="3" customFormat="1" ht="15.75">
      <c r="A14" s="10" t="s">
        <v>13</v>
      </c>
      <c r="B14" s="14">
        <v>220</v>
      </c>
      <c r="C14" s="14">
        <v>9.9</v>
      </c>
      <c r="D14" s="14">
        <f t="shared" si="1"/>
        <v>-210.1</v>
      </c>
      <c r="E14" s="14">
        <f>(C14/B14)*100</f>
        <v>4.5</v>
      </c>
    </row>
    <row r="15" spans="1:6" s="3" customFormat="1" ht="15.75">
      <c r="A15" s="10" t="s">
        <v>14</v>
      </c>
      <c r="B15" s="14">
        <v>2660</v>
      </c>
      <c r="C15" s="14">
        <v>239.1</v>
      </c>
      <c r="D15" s="14">
        <f t="shared" si="1"/>
        <v>-2420.9</v>
      </c>
      <c r="E15" s="14">
        <f>(C15/B15)*100</f>
        <v>8.9887218045112771</v>
      </c>
    </row>
    <row r="16" spans="1:6" s="3" customFormat="1" ht="31.5">
      <c r="A16" s="10" t="s">
        <v>15</v>
      </c>
      <c r="B16" s="14">
        <v>0</v>
      </c>
      <c r="C16" s="14">
        <v>0</v>
      </c>
      <c r="D16" s="14">
        <f t="shared" si="1"/>
        <v>0</v>
      </c>
      <c r="E16" s="14">
        <v>0</v>
      </c>
    </row>
    <row r="17" spans="1:5" s="3" customFormat="1" ht="15.75">
      <c r="A17" s="10" t="s">
        <v>16</v>
      </c>
      <c r="B17" s="14">
        <v>197</v>
      </c>
      <c r="C17" s="14">
        <v>73.2</v>
      </c>
      <c r="D17" s="14">
        <f t="shared" si="1"/>
        <v>-123.8</v>
      </c>
      <c r="E17" s="14">
        <f>(C17/B17)*100</f>
        <v>37.157360406091371</v>
      </c>
    </row>
    <row r="18" spans="1:5" s="3" customFormat="1" ht="15.75">
      <c r="A18" s="10" t="s">
        <v>17</v>
      </c>
      <c r="B18" s="14">
        <v>0</v>
      </c>
      <c r="C18" s="14">
        <v>0.1</v>
      </c>
      <c r="D18" s="14">
        <f t="shared" si="1"/>
        <v>0.1</v>
      </c>
      <c r="E18" s="14">
        <v>0</v>
      </c>
    </row>
    <row r="19" spans="1:5" s="4" customFormat="1" ht="15.75">
      <c r="A19" s="9" t="s">
        <v>18</v>
      </c>
      <c r="B19" s="15">
        <f>B21+B22+B23+B24+B25+B26+B27+B28</f>
        <v>1385.6000000000001</v>
      </c>
      <c r="C19" s="15">
        <f>C21+C22+C23+C24+C25+C26+C27+C28</f>
        <v>359.1</v>
      </c>
      <c r="D19" s="15">
        <f>D21+D22+D23+D24+D25+D26+D27+D28</f>
        <v>-1026.5</v>
      </c>
      <c r="E19" s="14">
        <f>(C19/B19)*100</f>
        <v>25.916570438799074</v>
      </c>
    </row>
    <row r="20" spans="1:5" ht="15.75">
      <c r="A20" s="10" t="s">
        <v>19</v>
      </c>
      <c r="B20" s="15"/>
      <c r="C20" s="15"/>
      <c r="D20" s="15"/>
      <c r="E20" s="14">
        <v>0</v>
      </c>
    </row>
    <row r="21" spans="1:5" s="3" customFormat="1" ht="31.5">
      <c r="A21" s="10" t="s">
        <v>20</v>
      </c>
      <c r="B21" s="14">
        <v>485</v>
      </c>
      <c r="C21" s="14">
        <v>75.2</v>
      </c>
      <c r="D21" s="14">
        <f t="shared" ref="D21:D28" si="2">C21-B21</f>
        <v>-409.8</v>
      </c>
      <c r="E21" s="14">
        <f>(C21/B21)*100</f>
        <v>15.505154639175259</v>
      </c>
    </row>
    <row r="22" spans="1:5" s="3" customFormat="1" ht="15.75">
      <c r="A22" s="10" t="s">
        <v>21</v>
      </c>
      <c r="B22" s="14">
        <v>11.6</v>
      </c>
      <c r="C22" s="14">
        <v>2.5</v>
      </c>
      <c r="D22" s="14">
        <f t="shared" si="2"/>
        <v>-9.1</v>
      </c>
      <c r="E22" s="14">
        <f>(C22/B22)*100</f>
        <v>21.551724137931036</v>
      </c>
    </row>
    <row r="23" spans="1:5" s="3" customFormat="1" ht="19.5" customHeight="1">
      <c r="A23" s="10" t="s">
        <v>22</v>
      </c>
      <c r="B23" s="14">
        <v>0</v>
      </c>
      <c r="C23" s="14">
        <v>4</v>
      </c>
      <c r="D23" s="14">
        <f t="shared" si="2"/>
        <v>4</v>
      </c>
      <c r="E23" s="14">
        <v>0</v>
      </c>
    </row>
    <row r="24" spans="1:5" s="3" customFormat="1" ht="15.75">
      <c r="A24" s="10" t="s">
        <v>23</v>
      </c>
      <c r="B24" s="14">
        <v>772.8</v>
      </c>
      <c r="C24" s="14">
        <v>222.4</v>
      </c>
      <c r="D24" s="14">
        <f t="shared" si="2"/>
        <v>-550.4</v>
      </c>
      <c r="E24" s="14">
        <f>(C24/B24)*100</f>
        <v>28.778467908902694</v>
      </c>
    </row>
    <row r="25" spans="1:5" s="3" customFormat="1" ht="15.75">
      <c r="A25" s="10" t="s">
        <v>24</v>
      </c>
      <c r="B25" s="14">
        <v>0</v>
      </c>
      <c r="C25" s="14">
        <v>0</v>
      </c>
      <c r="D25" s="14">
        <f t="shared" si="2"/>
        <v>0</v>
      </c>
      <c r="E25" s="14">
        <v>0</v>
      </c>
    </row>
    <row r="26" spans="1:5" s="3" customFormat="1" ht="15.75">
      <c r="A26" s="10" t="s">
        <v>25</v>
      </c>
      <c r="B26" s="14">
        <v>116.2</v>
      </c>
      <c r="C26" s="14">
        <v>55</v>
      </c>
      <c r="D26" s="14">
        <f t="shared" si="2"/>
        <v>-61.2</v>
      </c>
      <c r="E26" s="14">
        <f>(C26/B26)*100</f>
        <v>47.332185886402748</v>
      </c>
    </row>
    <row r="27" spans="1:5" s="3" customFormat="1" ht="15.75">
      <c r="A27" s="10" t="s">
        <v>26</v>
      </c>
      <c r="B27" s="14">
        <v>0</v>
      </c>
      <c r="C27" s="14">
        <v>0</v>
      </c>
      <c r="D27" s="14">
        <f t="shared" si="2"/>
        <v>0</v>
      </c>
      <c r="E27" s="14">
        <v>0</v>
      </c>
    </row>
    <row r="28" spans="1:5" s="3" customFormat="1" ht="15.75">
      <c r="A28" s="10" t="s">
        <v>27</v>
      </c>
      <c r="B28" s="14">
        <v>0</v>
      </c>
      <c r="C28" s="14">
        <v>0</v>
      </c>
      <c r="D28" s="14">
        <f t="shared" si="2"/>
        <v>0</v>
      </c>
      <c r="E28" s="14">
        <v>0</v>
      </c>
    </row>
    <row r="29" spans="1:5" ht="15.75">
      <c r="A29" s="9" t="s">
        <v>28</v>
      </c>
      <c r="B29" s="15">
        <f>B31+B32+B33+B34+B35+B36</f>
        <v>116682.49999999999</v>
      </c>
      <c r="C29" s="15">
        <f>C31+C32+C33+C34+C35+C36</f>
        <v>33129.1</v>
      </c>
      <c r="D29" s="15">
        <f>D31+D32+D33+D34+D35</f>
        <v>-83553.399999999994</v>
      </c>
      <c r="E29" s="14">
        <f>(C29/B29)*100</f>
        <v>28.392518158249953</v>
      </c>
    </row>
    <row r="30" spans="1:5" ht="15.75">
      <c r="A30" s="11" t="s">
        <v>19</v>
      </c>
      <c r="B30" s="14"/>
      <c r="C30" s="14"/>
      <c r="D30" s="14"/>
      <c r="E30" s="14">
        <v>0</v>
      </c>
    </row>
    <row r="31" spans="1:5" ht="15.75">
      <c r="A31" s="10" t="s">
        <v>29</v>
      </c>
      <c r="B31" s="16">
        <v>42908.5</v>
      </c>
      <c r="C31" s="16">
        <v>12128.7</v>
      </c>
      <c r="D31" s="14">
        <f t="shared" ref="D31:D36" si="3">C31-B31</f>
        <v>-30779.8</v>
      </c>
      <c r="E31" s="14">
        <f>(C31/B31)*100</f>
        <v>28.266427397834931</v>
      </c>
    </row>
    <row r="32" spans="1:5" ht="15.75">
      <c r="A32" s="10" t="s">
        <v>52</v>
      </c>
      <c r="B32" s="16">
        <v>0</v>
      </c>
      <c r="C32" s="16">
        <v>0</v>
      </c>
      <c r="D32" s="14">
        <f t="shared" si="3"/>
        <v>0</v>
      </c>
      <c r="E32" s="14">
        <v>0</v>
      </c>
    </row>
    <row r="33" spans="1:5" ht="31.5">
      <c r="A33" s="20" t="s">
        <v>30</v>
      </c>
      <c r="B33" s="16">
        <v>60764.4</v>
      </c>
      <c r="C33" s="16">
        <v>15414.7</v>
      </c>
      <c r="D33" s="14">
        <f t="shared" si="3"/>
        <v>-45349.7</v>
      </c>
      <c r="E33" s="14">
        <f>(C33/B33)*100</f>
        <v>25.367978619059844</v>
      </c>
    </row>
    <row r="34" spans="1:5" ht="15.75">
      <c r="A34" s="10" t="s">
        <v>31</v>
      </c>
      <c r="B34" s="16">
        <v>10924.2</v>
      </c>
      <c r="C34" s="16">
        <v>4047.7</v>
      </c>
      <c r="D34" s="14">
        <f t="shared" si="3"/>
        <v>-6876.5000000000009</v>
      </c>
      <c r="E34" s="14">
        <f>(C34/B34)*100</f>
        <v>37.052598817304691</v>
      </c>
    </row>
    <row r="35" spans="1:5" ht="15.75">
      <c r="A35" s="10" t="s">
        <v>32</v>
      </c>
      <c r="B35" s="16">
        <v>2090.1999999999998</v>
      </c>
      <c r="C35" s="16">
        <v>1542.8</v>
      </c>
      <c r="D35" s="14">
        <f t="shared" si="3"/>
        <v>-547.39999999999986</v>
      </c>
      <c r="E35" s="14">
        <f>(C35/B35)*100</f>
        <v>73.811118553248505</v>
      </c>
    </row>
    <row r="36" spans="1:5" ht="15.75">
      <c r="A36" s="9" t="s">
        <v>33</v>
      </c>
      <c r="B36" s="16">
        <v>-4.8</v>
      </c>
      <c r="C36" s="16">
        <v>-4.8</v>
      </c>
      <c r="D36" s="14">
        <f t="shared" si="3"/>
        <v>0</v>
      </c>
      <c r="E36" s="14">
        <v>0</v>
      </c>
    </row>
    <row r="37" spans="1:5" ht="15.75">
      <c r="A37" s="9" t="s">
        <v>34</v>
      </c>
      <c r="B37" s="15">
        <f>B6+B29</f>
        <v>152714.79999999999</v>
      </c>
      <c r="C37" s="15">
        <f>C6+C29</f>
        <v>41178</v>
      </c>
      <c r="D37" s="15">
        <f>D6+D29</f>
        <v>-111335.09999999999</v>
      </c>
      <c r="E37" s="14">
        <f>(C37/B37)*100</f>
        <v>26.963987773287201</v>
      </c>
    </row>
    <row r="38" spans="1:5" ht="15.75">
      <c r="A38" s="9" t="s">
        <v>35</v>
      </c>
      <c r="B38" s="15">
        <f>B37-B54</f>
        <v>-4.8000000000174623</v>
      </c>
      <c r="C38" s="15">
        <f>C37-C54</f>
        <v>3605.0999999999985</v>
      </c>
      <c r="D38" s="15"/>
      <c r="E38" s="14"/>
    </row>
    <row r="39" spans="1:5" s="5" customFormat="1" ht="15.75">
      <c r="A39" s="8" t="s">
        <v>36</v>
      </c>
      <c r="B39" s="17"/>
      <c r="C39" s="17"/>
      <c r="D39" s="17"/>
      <c r="E39" s="17"/>
    </row>
    <row r="40" spans="1:5" ht="15.75">
      <c r="A40" s="12" t="s">
        <v>37</v>
      </c>
      <c r="B40" s="16">
        <v>29277.1</v>
      </c>
      <c r="C40" s="16">
        <v>5901.6</v>
      </c>
      <c r="D40" s="14">
        <f t="shared" ref="D40:D53" si="4">C40-B40</f>
        <v>-23375.5</v>
      </c>
      <c r="E40" s="14">
        <f>(C40/B40)*100</f>
        <v>20.157734201816439</v>
      </c>
    </row>
    <row r="41" spans="1:5" ht="15.75">
      <c r="A41" s="12" t="s">
        <v>38</v>
      </c>
      <c r="B41" s="16">
        <v>347.7</v>
      </c>
      <c r="C41" s="16">
        <v>76.7</v>
      </c>
      <c r="D41" s="14">
        <f t="shared" si="4"/>
        <v>-271</v>
      </c>
      <c r="E41" s="14">
        <f>(C41/B41)*100</f>
        <v>22.059246476847861</v>
      </c>
    </row>
    <row r="42" spans="1:5" ht="15.75">
      <c r="A42" s="12" t="s">
        <v>39</v>
      </c>
      <c r="B42" s="16">
        <v>2715.2</v>
      </c>
      <c r="C42" s="16">
        <v>629.70000000000005</v>
      </c>
      <c r="D42" s="14">
        <f t="shared" si="4"/>
        <v>-2085.5</v>
      </c>
      <c r="E42" s="14">
        <f>(C42/B42)*100</f>
        <v>23.191661756040073</v>
      </c>
    </row>
    <row r="43" spans="1:5" ht="15.75">
      <c r="A43" s="12" t="s">
        <v>40</v>
      </c>
      <c r="B43" s="16">
        <v>9479.7999999999993</v>
      </c>
      <c r="C43" s="16">
        <v>802.5</v>
      </c>
      <c r="D43" s="14">
        <f t="shared" si="4"/>
        <v>-8677.2999999999993</v>
      </c>
      <c r="E43" s="14">
        <f>(C43/B43)*100</f>
        <v>8.465368467689192</v>
      </c>
    </row>
    <row r="44" spans="1:5" ht="15.75">
      <c r="A44" s="12" t="s">
        <v>41</v>
      </c>
      <c r="B44" s="16">
        <v>7000.5</v>
      </c>
      <c r="C44" s="16">
        <v>1905.4</v>
      </c>
      <c r="D44" s="14">
        <f t="shared" si="4"/>
        <v>-5095.1000000000004</v>
      </c>
      <c r="E44" s="14">
        <f>(C44/B44)*100</f>
        <v>27.218055853153349</v>
      </c>
    </row>
    <row r="45" spans="1:5" ht="15.75">
      <c r="A45" s="12" t="s">
        <v>42</v>
      </c>
      <c r="B45" s="16">
        <v>0</v>
      </c>
      <c r="C45" s="16">
        <v>0</v>
      </c>
      <c r="D45" s="14">
        <f t="shared" si="4"/>
        <v>0</v>
      </c>
      <c r="E45" s="14">
        <v>0</v>
      </c>
    </row>
    <row r="46" spans="1:5" ht="15.75">
      <c r="A46" s="12" t="s">
        <v>43</v>
      </c>
      <c r="B46" s="16">
        <v>50317.2</v>
      </c>
      <c r="C46" s="16">
        <v>14155.5</v>
      </c>
      <c r="D46" s="14">
        <f t="shared" si="4"/>
        <v>-36161.699999999997</v>
      </c>
      <c r="E46" s="14">
        <f>(C46/B46)*100</f>
        <v>28.132527247144118</v>
      </c>
    </row>
    <row r="47" spans="1:5" ht="15.75">
      <c r="A47" s="12" t="s">
        <v>44</v>
      </c>
      <c r="B47" s="16">
        <v>25417.200000000001</v>
      </c>
      <c r="C47" s="16">
        <v>8274</v>
      </c>
      <c r="D47" s="14">
        <f t="shared" si="4"/>
        <v>-17143.2</v>
      </c>
      <c r="E47" s="14">
        <f>(C47/B47)*100</f>
        <v>32.552759548652091</v>
      </c>
    </row>
    <row r="48" spans="1:5" ht="15.75">
      <c r="A48" s="12" t="s">
        <v>45</v>
      </c>
      <c r="B48" s="16">
        <v>0</v>
      </c>
      <c r="C48" s="16">
        <v>0</v>
      </c>
      <c r="D48" s="14">
        <f t="shared" si="4"/>
        <v>0</v>
      </c>
      <c r="E48" s="14">
        <v>0</v>
      </c>
    </row>
    <row r="49" spans="1:5" ht="15.75">
      <c r="A49" s="12" t="s">
        <v>46</v>
      </c>
      <c r="B49" s="16">
        <v>26029.4</v>
      </c>
      <c r="C49" s="16">
        <v>5351.9</v>
      </c>
      <c r="D49" s="14">
        <f t="shared" si="4"/>
        <v>-20677.5</v>
      </c>
      <c r="E49" s="14">
        <f>(C49/B49)*100</f>
        <v>20.560981044511202</v>
      </c>
    </row>
    <row r="50" spans="1:5" ht="15.75">
      <c r="A50" s="12" t="s">
        <v>47</v>
      </c>
      <c r="B50" s="16">
        <v>2125.5</v>
      </c>
      <c r="C50" s="16">
        <v>475.6</v>
      </c>
      <c r="D50" s="14">
        <f t="shared" si="4"/>
        <v>-1649.9</v>
      </c>
      <c r="E50" s="14">
        <f>(C50/B50)*100</f>
        <v>22.375911550223478</v>
      </c>
    </row>
    <row r="51" spans="1:5" ht="15.75">
      <c r="A51" s="12" t="s">
        <v>48</v>
      </c>
      <c r="B51" s="16">
        <v>0</v>
      </c>
      <c r="C51" s="16">
        <v>0</v>
      </c>
      <c r="D51" s="14">
        <f t="shared" si="4"/>
        <v>0</v>
      </c>
      <c r="E51" s="14">
        <v>0</v>
      </c>
    </row>
    <row r="52" spans="1:5" ht="15.75">
      <c r="A52" s="12" t="s">
        <v>49</v>
      </c>
      <c r="B52" s="16">
        <v>10</v>
      </c>
      <c r="C52" s="16">
        <v>0</v>
      </c>
      <c r="D52" s="14">
        <f t="shared" si="4"/>
        <v>-10</v>
      </c>
      <c r="E52" s="14">
        <f>(C52/B52)*100</f>
        <v>0</v>
      </c>
    </row>
    <row r="53" spans="1:5" ht="15.75">
      <c r="A53" s="12" t="s">
        <v>50</v>
      </c>
      <c r="B53" s="18">
        <v>0</v>
      </c>
      <c r="C53" s="16">
        <v>0</v>
      </c>
      <c r="D53" s="14">
        <f t="shared" si="4"/>
        <v>0</v>
      </c>
      <c r="E53" s="14">
        <v>0</v>
      </c>
    </row>
    <row r="54" spans="1:5" ht="15.75">
      <c r="A54" s="9" t="s">
        <v>51</v>
      </c>
      <c r="B54" s="19">
        <f>B40+B41+B42+B43+B44+B45+B46+B47+B48+B49+B50+B51+B52+B53</f>
        <v>152719.6</v>
      </c>
      <c r="C54" s="19">
        <f>C40+C41+C42+C43+C44+C45+C46+C47+C48+C49+C50+C51+C52+C53</f>
        <v>37572.9</v>
      </c>
      <c r="D54" s="19">
        <f>D40+D41+D42+D43+D44+D45+D46+D47+D48+D49+D50+D51+D52+D53</f>
        <v>-115146.7</v>
      </c>
      <c r="E54" s="14">
        <f>(C54/B54)*100</f>
        <v>24.602539556153893</v>
      </c>
    </row>
  </sheetData>
  <sheetProtection selectLockedCells="1" selectUnlockedCells="1"/>
  <mergeCells count="2">
    <mergeCell ref="A2:E2"/>
    <mergeCell ref="A3:E3"/>
  </mergeCells>
  <pageMargins left="0.23622047244094491" right="0.23622047244094491" top="0.31496062992125984" bottom="0.31496062992125984" header="0" footer="0"/>
  <pageSetup paperSize="9" scale="7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01.04.2018 консол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Петров Алексей Александрович</cp:lastModifiedBy>
  <cp:lastPrinted>2018-07-12T09:56:16Z</cp:lastPrinted>
  <dcterms:created xsi:type="dcterms:W3CDTF">2017-06-22T13:06:07Z</dcterms:created>
  <dcterms:modified xsi:type="dcterms:W3CDTF">2018-08-31T07:21:55Z</dcterms:modified>
</cp:coreProperties>
</file>